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65311" windowWidth="15435" windowHeight="12570" tabRatio="737" activeTab="1"/>
  </bookViews>
  <sheets>
    <sheet name="AÑOS" sheetId="1" r:id="rId1"/>
    <sheet name="OSORNO" sheetId="2" r:id="rId2"/>
    <sheet name="PUERTO OCTAY" sheetId="3" r:id="rId3"/>
    <sheet name="PURRANQUE" sheetId="4" r:id="rId4"/>
    <sheet name="PUYEHUE" sheetId="5" r:id="rId5"/>
    <sheet name="RÍO NEGRO" sheetId="6" r:id="rId6"/>
    <sheet name="SAN JUAN COSTA" sheetId="7" r:id="rId7"/>
    <sheet name="SAN PABLO" sheetId="8" r:id="rId8"/>
  </sheets>
  <definedNames>
    <definedName name="_xlnm.Print_Titles" localSheetId="1">'OSORNO'!$1:$6</definedName>
  </definedNames>
  <calcPr fullCalcOnLoad="1"/>
</workbook>
</file>

<file path=xl/sharedStrings.xml><?xml version="1.0" encoding="utf-8"?>
<sst xmlns="http://schemas.openxmlformats.org/spreadsheetml/2006/main" count="1064" uniqueCount="119">
  <si>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</si>
  <si>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</si>
  <si>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</si>
  <si>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</si>
  <si>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</si>
  <si>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</si>
  <si>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</si>
  <si>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</si>
  <si>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</si>
  <si>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</si>
  <si>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</si>
  <si>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</si>
  <si>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</si>
  <si>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</si>
  <si>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</si>
  <si>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</si>
  <si>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</si>
  <si>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</si>
  <si>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</si>
  <si>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</si>
  <si>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</si>
  <si>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</si>
  <si>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</si>
  <si>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</si>
  <si>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</si>
  <si>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</si>
  <si>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</si>
  <si>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</si>
  <si>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</si>
  <si>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</si>
  <si>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</si>
  <si>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</si>
  <si>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</si>
  <si>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</si>
  <si>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</si>
  <si>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</si>
  <si>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</si>
  <si>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</si>
  <si>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</si>
  <si>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</si>
  <si>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</si>
  <si>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</si>
  <si>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</si>
  <si>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</si>
  <si>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</si>
  <si>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</si>
  <si>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</si>
  <si>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</si>
  <si>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</si>
  <si>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</si>
  <si>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</si>
  <si>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</si>
  <si>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</si>
  <si>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</si>
  <si>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</si>
  <si>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</si>
  <si>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</si>
  <si>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</si>
  <si>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</si>
  <si>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>65 y +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</si>
  <si>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</si>
  <si>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</si>
  <si>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</si>
  <si>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</si>
  <si>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</si>
  <si>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</si>
  <si>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</si>
  <si>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</si>
  <si>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</si>
  <si>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Dependencia Municipal: Riachuelo</t>
  </si>
  <si>
    <t>Dependencia Municipal: Purranque</t>
  </si>
  <si>
    <t>Dependencia Municipal: 6 Cesfam (Rahue Alto, Lopetegui, Ovejeria, P. Alegre, Jáuregui y V Centenario) y 2 Postas (Cancura, Pichi Damas)</t>
  </si>
  <si>
    <t>Dependencia Municipal: Entre Lagos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</si>
  <si>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Juan de la Costa considera toda la población de la Comuna.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</si>
  <si>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Pablo considera toda la población de la Comuna.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</si>
  <si>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</si>
  <si>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</si>
  <si>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</si>
  <si>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</si>
  <si>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</si>
  <si>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</si>
  <si>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</si>
  <si>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</si>
  <si>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</si>
  <si>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</si>
  <si>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</si>
  <si>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</si>
  <si>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</si>
  <si>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</si>
  <si>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</si>
  <si>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</si>
  <si>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</si>
  <si>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</si>
  <si>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</si>
  <si>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</si>
  <si>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</si>
  <si>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</si>
  <si>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</si>
  <si>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</si>
  <si>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r>
      <t xml:space="preserve">Dif. 
</t>
    </r>
    <r>
      <rPr>
        <sz val="8"/>
        <color indexed="9"/>
        <rFont val="Arial"/>
        <family val="2"/>
      </rPr>
      <t>(2015-2014)</t>
    </r>
  </si>
  <si>
    <t>POBLACIÓN INSCRITA VALIDADA POR FONASA AÑO 2016 SEGÚN SEXO Y EDAD</t>
  </si>
  <si>
    <t>POBLACIÓN INSCRITA VALIDADA POR FONASA y ASIGNADA POR SSO AÑO 2016 SEGÚN SEXO Y EDAD</t>
  </si>
  <si>
    <t>Dependencia Municipal: San Pablo (10.520) y Dependencia Servicio: Misión Quilacahuín (n=162)</t>
  </si>
  <si>
    <t>Dep. Municipal: Bahia Mansa (2.226) y Puaucho (6.544). Dep. Servicio: Mision San Juan de la Costa (257)</t>
  </si>
  <si>
    <t>Dependencia Municipal: La Calo (4.624) y Dependencia Servicio: Puerto Octay (4.562)</t>
  </si>
  <si>
    <t>COMUNA DE OSORNO</t>
  </si>
  <si>
    <t>COMUNA DE PURRANQUE</t>
  </si>
  <si>
    <t>COMUNA DE RIO NEGRO</t>
  </si>
  <si>
    <t>COMUNA DE PUERTO OCTAY</t>
  </si>
  <si>
    <t>COMUNA DE PUYEHUE</t>
  </si>
  <si>
    <t>COMUNA DE SAN PABLO</t>
  </si>
  <si>
    <t>COMUNA DE SAN JUAN DE LA COSTA</t>
  </si>
  <si>
    <t>No definido</t>
  </si>
  <si>
    <t>Valor estimado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</si>
  <si>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Se disminuye de 38% a 36% por descontar Posta Cuinco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</si>
  <si>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Se aumenta de 62% a 64% por incorporar Posta Cuinco</t>
    </r>
  </si>
  <si>
    <t>SERVICIO DE SALUD OSORNO</t>
  </si>
  <si>
    <t>POBLACIÓN INSCRITA VALIDADA FONASA PARA AÑOS 2006-2016</t>
  </si>
  <si>
    <t>ADSCRITA
HOSPITAL PUERTO OCTAY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</si>
</sst>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_-* #,##0.0_-;\-* #,##0.0_-;_-* &quot;-&quot;??_-;_-@_-"/>
    <numFmt numFmtId="170" formatCode="_-* #,##0_-;\-* #,##0_-;_-* &quot;-&quot;??_-;_-@_-"/>
    <numFmt numFmtId="171" formatCode="0.0000000"/>
    <numFmt numFmtId="172" formatCode="0.00000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57"/>
      <name val="Arial"/>
      <family val="2"/>
    </font>
    <font>
      <b/>
      <sz val="10"/>
      <color indexed="17"/>
      <name val="Arial"/>
      <family val="2"/>
    </font>
    <font>
      <sz val="9"/>
      <color indexed="2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Calibri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6" tint="-0.24997000396251678"/>
      <name val="Arial"/>
      <family val="2"/>
    </font>
    <font>
      <sz val="11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1"/>
      <color rgb="FF00B050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6" tint="-0.24997000396251678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9"/>
      <color theme="0"/>
      <name val="Arial"/>
      <family val="2"/>
    </font>
    <font>
      <sz val="9"/>
      <color theme="0" tint="-0.1499900072813034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E4C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5" fillId="21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79" fillId="0" borderId="8" applyNumberFormat="0" applyFill="0" applyAlignment="0" applyProtection="0"/>
    <xf numFmtId="0" fontId="90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91" fillId="0" borderId="13" xfId="0" applyFont="1" applyBorder="1" applyAlignment="1">
      <alignment/>
    </xf>
    <xf numFmtId="3" fontId="91" fillId="0" borderId="10" xfId="54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91" fillId="0" borderId="11" xfId="0" applyNumberFormat="1" applyFont="1" applyFill="1" applyBorder="1" applyAlignment="1">
      <alignment/>
    </xf>
    <xf numFmtId="3" fontId="91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16" fontId="24" fillId="0" borderId="0" xfId="0" applyNumberFormat="1" applyFont="1" applyFill="1" applyBorder="1" applyAlignment="1">
      <alignment/>
    </xf>
    <xf numFmtId="17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92" fillId="0" borderId="0" xfId="0" applyFont="1" applyFill="1" applyAlignment="1">
      <alignment/>
    </xf>
    <xf numFmtId="0" fontId="91" fillId="0" borderId="14" xfId="0" applyFont="1" applyBorder="1" applyAlignment="1">
      <alignment/>
    </xf>
    <xf numFmtId="0" fontId="8" fillId="0" borderId="0" xfId="0" applyFont="1" applyFill="1" applyAlignment="1">
      <alignment/>
    </xf>
    <xf numFmtId="3" fontId="92" fillId="0" borderId="0" xfId="0" applyNumberFormat="1" applyFont="1" applyFill="1" applyAlignment="1">
      <alignment/>
    </xf>
    <xf numFmtId="164" fontId="93" fillId="0" borderId="0" xfId="0" applyNumberFormat="1" applyFont="1" applyAlignment="1">
      <alignment/>
    </xf>
    <xf numFmtId="164" fontId="9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13" fillId="33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94" fillId="0" borderId="11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2" fillId="19" borderId="19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/>
    </xf>
    <xf numFmtId="16" fontId="8" fillId="19" borderId="12" xfId="0" applyNumberFormat="1" applyFont="1" applyFill="1" applyBorder="1" applyAlignment="1">
      <alignment horizontal="center"/>
    </xf>
    <xf numFmtId="0" fontId="8" fillId="19" borderId="19" xfId="0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8" fillId="19" borderId="19" xfId="0" applyNumberFormat="1" applyFont="1" applyFill="1" applyBorder="1" applyAlignment="1">
      <alignment/>
    </xf>
    <xf numFmtId="0" fontId="8" fillId="19" borderId="11" xfId="0" applyFont="1" applyFill="1" applyBorder="1" applyAlignment="1">
      <alignment horizontal="center"/>
    </xf>
    <xf numFmtId="16" fontId="8" fillId="19" borderId="10" xfId="0" applyNumberFormat="1" applyFont="1" applyFill="1" applyBorder="1" applyAlignment="1" quotePrefix="1">
      <alignment horizontal="center"/>
    </xf>
    <xf numFmtId="0" fontId="86" fillId="0" borderId="0" xfId="0" applyFont="1" applyAlignment="1">
      <alignment/>
    </xf>
    <xf numFmtId="3" fontId="95" fillId="0" borderId="0" xfId="0" applyNumberFormat="1" applyFont="1" applyBorder="1" applyAlignment="1">
      <alignment vertical="center" wrapText="1"/>
    </xf>
    <xf numFmtId="0" fontId="96" fillId="0" borderId="0" xfId="0" applyFont="1" applyAlignment="1">
      <alignment horizontal="left"/>
    </xf>
    <xf numFmtId="0" fontId="97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 vertical="center"/>
    </xf>
    <xf numFmtId="0" fontId="99" fillId="34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0" fillId="0" borderId="0" xfId="0" applyFont="1" applyAlignment="1">
      <alignment/>
    </xf>
    <xf numFmtId="0" fontId="99" fillId="34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01" fillId="0" borderId="0" xfId="0" applyFont="1" applyAlignment="1">
      <alignment/>
    </xf>
    <xf numFmtId="164" fontId="102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0" fontId="3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3" fillId="0" borderId="0" xfId="0" applyFont="1" applyAlignment="1">
      <alignment horizontal="left" vertical="center"/>
    </xf>
    <xf numFmtId="3" fontId="105" fillId="0" borderId="0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3" fontId="107" fillId="0" borderId="0" xfId="0" applyNumberFormat="1" applyFont="1" applyBorder="1" applyAlignment="1">
      <alignment vertical="center" wrapText="1"/>
    </xf>
    <xf numFmtId="9" fontId="2" fillId="0" borderId="20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99" fillId="34" borderId="21" xfId="0" applyFont="1" applyFill="1" applyBorder="1" applyAlignment="1">
      <alignment horizontal="center" vertical="center" wrapText="1"/>
    </xf>
    <xf numFmtId="0" fontId="99" fillId="35" borderId="20" xfId="0" applyFont="1" applyFill="1" applyBorder="1" applyAlignment="1">
      <alignment horizontal="center" vertical="center" wrapText="1"/>
    </xf>
    <xf numFmtId="0" fontId="99" fillId="36" borderId="20" xfId="0" applyFont="1" applyFill="1" applyBorder="1" applyAlignment="1">
      <alignment horizontal="center" vertical="center" wrapText="1"/>
    </xf>
    <xf numFmtId="0" fontId="108" fillId="36" borderId="20" xfId="0" applyFont="1" applyFill="1" applyBorder="1" applyAlignment="1">
      <alignment horizontal="center" vertical="center" wrapText="1"/>
    </xf>
    <xf numFmtId="0" fontId="108" fillId="19" borderId="11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/>
    </xf>
    <xf numFmtId="0" fontId="34" fillId="37" borderId="2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/>
    </xf>
    <xf numFmtId="16" fontId="8" fillId="38" borderId="12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16" fontId="8" fillId="38" borderId="10" xfId="0" applyNumberFormat="1" applyFont="1" applyFill="1" applyBorder="1" applyAlignment="1" quotePrefix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2" xfId="0" applyNumberFormat="1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2" fillId="19" borderId="21" xfId="0" applyFont="1" applyFill="1" applyBorder="1" applyAlignment="1">
      <alignment horizontal="center" vertical="center"/>
    </xf>
    <xf numFmtId="9" fontId="110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34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right"/>
    </xf>
    <xf numFmtId="3" fontId="2" fillId="36" borderId="20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2" fillId="19" borderId="1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86" fillId="0" borderId="0" xfId="0" applyFont="1" applyAlignment="1">
      <alignment horizontal="center"/>
    </xf>
    <xf numFmtId="3" fontId="111" fillId="0" borderId="0" xfId="0" applyNumberFormat="1" applyFont="1" applyAlignment="1">
      <alignment horizontal="center"/>
    </xf>
    <xf numFmtId="1" fontId="111" fillId="0" borderId="0" xfId="0" applyNumberFormat="1" applyFont="1" applyAlignment="1">
      <alignment horizontal="center"/>
    </xf>
    <xf numFmtId="1" fontId="112" fillId="0" borderId="0" xfId="0" applyNumberFormat="1" applyFont="1" applyAlignment="1">
      <alignment horizontal="center"/>
    </xf>
    <xf numFmtId="1" fontId="113" fillId="0" borderId="0" xfId="0" applyNumberFormat="1" applyFont="1" applyAlignment="1">
      <alignment horizontal="center"/>
    </xf>
    <xf numFmtId="0" fontId="113" fillId="0" borderId="0" xfId="0" applyFont="1" applyBorder="1" applyAlignment="1">
      <alignment horizontal="center"/>
    </xf>
    <xf numFmtId="1" fontId="112" fillId="0" borderId="0" xfId="0" applyNumberFormat="1" applyFont="1" applyFill="1" applyAlignment="1">
      <alignment horizontal="center"/>
    </xf>
    <xf numFmtId="3" fontId="7" fillId="0" borderId="17" xfId="0" applyNumberFormat="1" applyFont="1" applyBorder="1" applyAlignment="1">
      <alignment/>
    </xf>
    <xf numFmtId="0" fontId="2" fillId="19" borderId="11" xfId="0" applyFont="1" applyFill="1" applyBorder="1" applyAlignment="1">
      <alignment horizontal="center"/>
    </xf>
    <xf numFmtId="16" fontId="2" fillId="19" borderId="10" xfId="0" applyNumberFormat="1" applyFont="1" applyFill="1" applyBorder="1" applyAlignment="1" quotePrefix="1">
      <alignment horizontal="center"/>
    </xf>
    <xf numFmtId="16" fontId="2" fillId="19" borderId="17" xfId="0" applyNumberFormat="1" applyFont="1" applyFill="1" applyBorder="1" applyAlignment="1" quotePrefix="1">
      <alignment horizontal="center"/>
    </xf>
    <xf numFmtId="16" fontId="2" fillId="19" borderId="11" xfId="0" applyNumberFormat="1" applyFont="1" applyFill="1" applyBorder="1" applyAlignment="1" quotePrefix="1">
      <alignment horizontal="center"/>
    </xf>
    <xf numFmtId="0" fontId="2" fillId="38" borderId="11" xfId="0" applyFont="1" applyFill="1" applyBorder="1" applyAlignment="1">
      <alignment horizontal="center"/>
    </xf>
    <xf numFmtId="16" fontId="2" fillId="38" borderId="10" xfId="0" applyNumberFormat="1" applyFont="1" applyFill="1" applyBorder="1" applyAlignment="1" quotePrefix="1">
      <alignment horizontal="center"/>
    </xf>
    <xf numFmtId="16" fontId="2" fillId="38" borderId="17" xfId="0" applyNumberFormat="1" applyFont="1" applyFill="1" applyBorder="1" applyAlignment="1" quotePrefix="1">
      <alignment horizontal="center"/>
    </xf>
    <xf numFmtId="16" fontId="2" fillId="38" borderId="11" xfId="0" applyNumberFormat="1" applyFont="1" applyFill="1" applyBorder="1" applyAlignment="1" quotePrefix="1">
      <alignment horizontal="center"/>
    </xf>
    <xf numFmtId="0" fontId="8" fillId="19" borderId="15" xfId="0" applyFont="1" applyFill="1" applyBorder="1" applyAlignment="1">
      <alignment horizontal="center"/>
    </xf>
    <xf numFmtId="16" fontId="8" fillId="19" borderId="12" xfId="0" applyNumberFormat="1" applyFont="1" applyFill="1" applyBorder="1" applyAlignment="1" quotePrefix="1">
      <alignment horizontal="center"/>
    </xf>
    <xf numFmtId="0" fontId="8" fillId="19" borderId="19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91" fillId="0" borderId="17" xfId="54" applyNumberFormat="1" applyFont="1" applyFill="1" applyBorder="1" applyAlignment="1">
      <alignment horizontal="right" wrapText="1"/>
      <protection/>
    </xf>
    <xf numFmtId="3" fontId="7" fillId="0" borderId="10" xfId="0" applyNumberFormat="1" applyFont="1" applyFill="1" applyBorder="1" applyAlignment="1">
      <alignment/>
    </xf>
    <xf numFmtId="0" fontId="70" fillId="0" borderId="0" xfId="0" applyNumberFormat="1" applyFont="1" applyFill="1" applyAlignment="1">
      <alignment/>
    </xf>
    <xf numFmtId="0" fontId="8" fillId="38" borderId="15" xfId="0" applyFont="1" applyFill="1" applyBorder="1" applyAlignment="1">
      <alignment horizontal="center"/>
    </xf>
    <xf numFmtId="16" fontId="8" fillId="38" borderId="12" xfId="0" applyNumberFormat="1" applyFont="1" applyFill="1" applyBorder="1" applyAlignment="1" quotePrefix="1">
      <alignment horizontal="center"/>
    </xf>
    <xf numFmtId="3" fontId="7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16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14" fillId="0" borderId="0" xfId="0" applyFont="1" applyBorder="1" applyAlignment="1">
      <alignment/>
    </xf>
    <xf numFmtId="3" fontId="9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left" vertical="top" wrapText="1"/>
    </xf>
    <xf numFmtId="0" fontId="2" fillId="19" borderId="1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left" wrapText="1"/>
    </xf>
    <xf numFmtId="0" fontId="2" fillId="38" borderId="22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5"/>
  <cols>
    <col min="1" max="1" width="2.421875" style="0" customWidth="1"/>
    <col min="2" max="2" width="17.8515625" style="0" customWidth="1"/>
    <col min="3" max="8" width="8.140625" style="0" customWidth="1"/>
    <col min="9" max="9" width="10.00390625" style="0" customWidth="1"/>
    <col min="10" max="10" width="11.7109375" style="0" customWidth="1"/>
    <col min="11" max="11" width="12.28125" style="0" customWidth="1"/>
    <col min="12" max="12" width="9.57421875" style="0" customWidth="1"/>
    <col min="13" max="13" width="11.57421875" style="0" customWidth="1"/>
    <col min="14" max="15" width="10.7109375" style="0" customWidth="1"/>
    <col min="16" max="16" width="9.57421875" style="166" customWidth="1"/>
    <col min="17" max="17" width="12.8515625" style="0" bestFit="1" customWidth="1"/>
  </cols>
  <sheetData>
    <row r="1" spans="2:16" ht="18.75" customHeight="1">
      <c r="B1" s="252" t="s">
        <v>117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2:16" ht="18.75" customHeight="1">
      <c r="B2" s="252" t="s">
        <v>116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2:9" ht="19.5" thickBot="1">
      <c r="B3" s="21"/>
      <c r="C3" s="21"/>
      <c r="D3" s="21"/>
      <c r="E3" s="21"/>
      <c r="F3" s="21"/>
      <c r="G3" s="21"/>
      <c r="H3" s="21"/>
      <c r="I3" s="21"/>
    </row>
    <row r="4" spans="2:16" s="160" customFormat="1" ht="84" customHeight="1" thickBot="1">
      <c r="B4" s="159" t="s">
        <v>36</v>
      </c>
      <c r="C4" s="162" t="s">
        <v>46</v>
      </c>
      <c r="D4" s="183" t="s">
        <v>47</v>
      </c>
      <c r="E4" s="162" t="s">
        <v>48</v>
      </c>
      <c r="F4" s="162" t="s">
        <v>49</v>
      </c>
      <c r="G4" s="162" t="s">
        <v>50</v>
      </c>
      <c r="H4" s="185" t="s">
        <v>51</v>
      </c>
      <c r="I4" s="186" t="s">
        <v>53</v>
      </c>
      <c r="J4" s="189" t="s">
        <v>56</v>
      </c>
      <c r="K4" s="189" t="s">
        <v>68</v>
      </c>
      <c r="L4" s="184" t="s">
        <v>52</v>
      </c>
      <c r="M4" s="187" t="s">
        <v>55</v>
      </c>
      <c r="N4" s="162" t="s">
        <v>54</v>
      </c>
      <c r="O4" s="186" t="s">
        <v>98</v>
      </c>
      <c r="P4" s="162" t="s">
        <v>99</v>
      </c>
    </row>
    <row r="5" spans="2:17" ht="16.5" customHeight="1">
      <c r="B5" s="127" t="s">
        <v>37</v>
      </c>
      <c r="C5" s="128">
        <v>121925</v>
      </c>
      <c r="D5" s="129">
        <v>124472</v>
      </c>
      <c r="E5" s="128">
        <v>126135</v>
      </c>
      <c r="F5" s="130">
        <v>129207</v>
      </c>
      <c r="G5" s="131">
        <v>136506</v>
      </c>
      <c r="H5" s="130">
        <v>140509</v>
      </c>
      <c r="I5" s="130">
        <v>140180</v>
      </c>
      <c r="J5" s="132">
        <v>142189</v>
      </c>
      <c r="K5" s="133">
        <v>142196</v>
      </c>
      <c r="L5" s="141">
        <v>143411</v>
      </c>
      <c r="M5" s="132">
        <v>142127</v>
      </c>
      <c r="N5" s="141">
        <v>142952</v>
      </c>
      <c r="O5" s="130">
        <v>139905</v>
      </c>
      <c r="P5" s="130">
        <f>+O5-N5</f>
        <v>-3047</v>
      </c>
      <c r="Q5" s="204"/>
    </row>
    <row r="6" spans="2:17" ht="16.5" customHeight="1">
      <c r="B6" s="134" t="s">
        <v>38</v>
      </c>
      <c r="C6" s="130">
        <v>5467</v>
      </c>
      <c r="D6" s="135">
        <v>5819</v>
      </c>
      <c r="E6" s="130">
        <v>5444</v>
      </c>
      <c r="F6" s="130">
        <v>5033</v>
      </c>
      <c r="G6" s="131">
        <v>5124</v>
      </c>
      <c r="H6" s="130">
        <v>5028</v>
      </c>
      <c r="I6" s="130">
        <v>5018</v>
      </c>
      <c r="J6" s="133">
        <v>4830</v>
      </c>
      <c r="K6" s="133">
        <v>4830</v>
      </c>
      <c r="L6" s="142">
        <v>4822</v>
      </c>
      <c r="M6" s="133">
        <v>4898</v>
      </c>
      <c r="N6" s="142">
        <v>4333</v>
      </c>
      <c r="O6" s="142">
        <v>4624</v>
      </c>
      <c r="P6" s="130">
        <f aca="true" t="shared" si="0" ref="P6:P11">+O6-N6</f>
        <v>291</v>
      </c>
      <c r="Q6" s="204"/>
    </row>
    <row r="7" spans="2:17" ht="16.5" customHeight="1">
      <c r="B7" s="134" t="s">
        <v>39</v>
      </c>
      <c r="C7" s="130">
        <v>20767</v>
      </c>
      <c r="D7" s="135">
        <v>21013</v>
      </c>
      <c r="E7" s="130">
        <v>21415</v>
      </c>
      <c r="F7" s="131">
        <v>21619</v>
      </c>
      <c r="G7" s="131">
        <v>21014</v>
      </c>
      <c r="H7" s="130">
        <v>20759</v>
      </c>
      <c r="I7" s="130">
        <v>20618</v>
      </c>
      <c r="J7" s="133">
        <v>20763</v>
      </c>
      <c r="K7" s="133">
        <v>20763</v>
      </c>
      <c r="L7" s="142">
        <v>21396</v>
      </c>
      <c r="M7" s="133">
        <v>21350</v>
      </c>
      <c r="N7" s="142">
        <v>21310</v>
      </c>
      <c r="O7" s="130">
        <v>21391</v>
      </c>
      <c r="P7" s="130">
        <f t="shared" si="0"/>
        <v>81</v>
      </c>
      <c r="Q7" s="204"/>
    </row>
    <row r="8" spans="2:17" ht="16.5" customHeight="1">
      <c r="B8" s="134" t="s">
        <v>40</v>
      </c>
      <c r="C8" s="130">
        <v>11053</v>
      </c>
      <c r="D8" s="135">
        <v>11028</v>
      </c>
      <c r="E8" s="130">
        <v>10583</v>
      </c>
      <c r="F8" s="131">
        <v>10935</v>
      </c>
      <c r="G8" s="131">
        <v>10740</v>
      </c>
      <c r="H8" s="130">
        <v>10960</v>
      </c>
      <c r="I8" s="130">
        <v>10900</v>
      </c>
      <c r="J8" s="133">
        <v>10981</v>
      </c>
      <c r="K8" s="133">
        <v>10981</v>
      </c>
      <c r="L8" s="142">
        <v>11503</v>
      </c>
      <c r="M8" s="133">
        <v>11655</v>
      </c>
      <c r="N8" s="142">
        <v>12092</v>
      </c>
      <c r="O8" s="130">
        <v>12430</v>
      </c>
      <c r="P8" s="130">
        <f t="shared" si="0"/>
        <v>338</v>
      </c>
      <c r="Q8" s="204"/>
    </row>
    <row r="9" spans="2:17" ht="16.5" customHeight="1">
      <c r="B9" s="134" t="s">
        <v>41</v>
      </c>
      <c r="C9" s="130">
        <v>5586</v>
      </c>
      <c r="D9" s="135">
        <v>5114</v>
      </c>
      <c r="E9" s="130">
        <v>5161</v>
      </c>
      <c r="F9" s="131">
        <v>11789</v>
      </c>
      <c r="G9" s="131">
        <v>9943</v>
      </c>
      <c r="H9" s="130">
        <v>11889</v>
      </c>
      <c r="I9" s="130">
        <v>11869</v>
      </c>
      <c r="J9" s="133">
        <v>11951</v>
      </c>
      <c r="K9" s="133">
        <v>11951</v>
      </c>
      <c r="L9" s="142">
        <v>12595</v>
      </c>
      <c r="M9" s="133">
        <v>12852</v>
      </c>
      <c r="N9" s="142">
        <v>13082</v>
      </c>
      <c r="O9" s="130">
        <v>13272</v>
      </c>
      <c r="P9" s="130">
        <f t="shared" si="0"/>
        <v>190</v>
      </c>
      <c r="Q9" s="204"/>
    </row>
    <row r="10" spans="2:17" ht="16.5" customHeight="1">
      <c r="B10" s="134" t="s">
        <v>42</v>
      </c>
      <c r="C10" s="130">
        <v>9795</v>
      </c>
      <c r="D10" s="135">
        <v>8559</v>
      </c>
      <c r="E10" s="130">
        <v>9940</v>
      </c>
      <c r="F10" s="131">
        <v>9918</v>
      </c>
      <c r="G10" s="131">
        <v>9843</v>
      </c>
      <c r="H10" s="130">
        <v>8552</v>
      </c>
      <c r="I10" s="130">
        <v>8537</v>
      </c>
      <c r="J10" s="133">
        <v>8097</v>
      </c>
      <c r="K10" s="133">
        <v>8113</v>
      </c>
      <c r="L10" s="142">
        <v>7949</v>
      </c>
      <c r="M10" s="133">
        <v>8476</v>
      </c>
      <c r="N10" s="130">
        <v>8507</v>
      </c>
      <c r="O10" s="130">
        <v>8770</v>
      </c>
      <c r="P10" s="130">
        <f t="shared" si="0"/>
        <v>263</v>
      </c>
      <c r="Q10" s="204"/>
    </row>
    <row r="11" spans="2:17" ht="16.5" customHeight="1" thickBot="1">
      <c r="B11" s="136" t="s">
        <v>43</v>
      </c>
      <c r="C11" s="137">
        <v>8135</v>
      </c>
      <c r="D11" s="138">
        <v>8549</v>
      </c>
      <c r="E11" s="139">
        <v>8980</v>
      </c>
      <c r="F11" s="131">
        <v>8805</v>
      </c>
      <c r="G11" s="131">
        <v>9196</v>
      </c>
      <c r="H11" s="130">
        <v>8475</v>
      </c>
      <c r="I11" s="130">
        <v>8439</v>
      </c>
      <c r="J11" s="137">
        <v>10068</v>
      </c>
      <c r="K11" s="133">
        <v>10078</v>
      </c>
      <c r="L11" s="142">
        <v>10304</v>
      </c>
      <c r="M11" s="137">
        <v>9562</v>
      </c>
      <c r="N11" s="130">
        <v>10588</v>
      </c>
      <c r="O11" s="130">
        <v>10520</v>
      </c>
      <c r="P11" s="130">
        <f t="shared" si="0"/>
        <v>-68</v>
      </c>
      <c r="Q11" s="204"/>
    </row>
    <row r="12" spans="2:16" s="212" customFormat="1" ht="16.5" customHeight="1" thickBot="1">
      <c r="B12" s="205" t="s">
        <v>14</v>
      </c>
      <c r="C12" s="206">
        <v>182728</v>
      </c>
      <c r="D12" s="251">
        <v>184554</v>
      </c>
      <c r="E12" s="206">
        <v>187658</v>
      </c>
      <c r="F12" s="207">
        <f aca="true" t="shared" si="1" ref="F12:K12">SUM(F5:F11)</f>
        <v>197306</v>
      </c>
      <c r="G12" s="207">
        <f t="shared" si="1"/>
        <v>202366</v>
      </c>
      <c r="H12" s="208">
        <f t="shared" si="1"/>
        <v>206172</v>
      </c>
      <c r="I12" s="208">
        <f t="shared" si="1"/>
        <v>205561</v>
      </c>
      <c r="J12" s="209">
        <f t="shared" si="1"/>
        <v>208879</v>
      </c>
      <c r="K12" s="209">
        <f t="shared" si="1"/>
        <v>208912</v>
      </c>
      <c r="L12" s="210">
        <f>SUM(L5:L11)</f>
        <v>211980</v>
      </c>
      <c r="M12" s="211">
        <f>SUM(M5:M11)</f>
        <v>210920</v>
      </c>
      <c r="N12" s="206">
        <f>SUM(N5:N11)</f>
        <v>212864</v>
      </c>
      <c r="O12" s="208">
        <f>SUM(O5:O11)</f>
        <v>210912</v>
      </c>
      <c r="P12" s="206">
        <f>+N12-M12</f>
        <v>1944</v>
      </c>
    </row>
    <row r="13" spans="2:16" ht="15">
      <c r="B13" s="7"/>
      <c r="C13" s="7"/>
      <c r="D13" s="21"/>
      <c r="E13" s="21"/>
      <c r="F13" s="21"/>
      <c r="G13" s="21"/>
      <c r="H13" s="21"/>
      <c r="I13" s="21"/>
      <c r="P13"/>
    </row>
    <row r="14" spans="2:15" ht="18.75">
      <c r="B14" s="21"/>
      <c r="C14" s="21"/>
      <c r="D14" s="21"/>
      <c r="E14" s="21"/>
      <c r="F14" s="21"/>
      <c r="G14" s="21"/>
      <c r="H14" s="21"/>
      <c r="N14" s="39"/>
      <c r="O14" s="39"/>
    </row>
    <row r="15" ht="18.75">
      <c r="F15" s="73"/>
    </row>
    <row r="16" spans="6:11" ht="18.75">
      <c r="F16" s="73"/>
      <c r="I16" s="1"/>
      <c r="J16" s="1"/>
      <c r="K16" s="140"/>
    </row>
    <row r="17" spans="6:11" ht="18.75">
      <c r="F17" s="73"/>
      <c r="H17" s="13"/>
      <c r="I17" s="38"/>
      <c r="J17" s="73"/>
      <c r="K17" s="73"/>
    </row>
    <row r="18" spans="6:11" ht="18.75">
      <c r="F18" s="73"/>
      <c r="H18" s="13"/>
      <c r="I18" s="38"/>
      <c r="J18" s="73"/>
      <c r="K18" s="73"/>
    </row>
    <row r="19" spans="6:11" ht="18.75">
      <c r="F19" s="73"/>
      <c r="H19" s="13"/>
      <c r="I19" s="38"/>
      <c r="J19" s="73"/>
      <c r="K19" s="73"/>
    </row>
    <row r="20" spans="6:11" ht="18.75">
      <c r="F20" s="62"/>
      <c r="H20" s="13"/>
      <c r="I20" s="38"/>
      <c r="J20" s="73"/>
      <c r="K20" s="73"/>
    </row>
    <row r="21" spans="8:11" ht="18.75">
      <c r="H21" s="13"/>
      <c r="I21" s="38"/>
      <c r="J21" s="73"/>
      <c r="K21" s="73"/>
    </row>
    <row r="22" spans="8:11" ht="18.75">
      <c r="H22" s="13"/>
      <c r="I22" s="38"/>
      <c r="J22" s="73"/>
      <c r="K22" s="73"/>
    </row>
    <row r="23" spans="8:11" ht="18.75">
      <c r="H23" s="13"/>
      <c r="I23" s="38"/>
      <c r="J23" s="73"/>
      <c r="K23" s="73"/>
    </row>
    <row r="24" spans="9:11" ht="18.75">
      <c r="I24" s="64"/>
      <c r="J24" s="62"/>
      <c r="K24" s="62"/>
    </row>
  </sheetData>
  <sheetProtection/>
  <mergeCells count="2">
    <mergeCell ref="B1:P1"/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PageLayoutView="0" workbookViewId="0" topLeftCell="A1">
      <pane ySplit="5" topLeftCell="A6" activePane="bottomLeft" state="frozen"/>
      <selection pane="topLeft" activeCell="M25" sqref="M25"/>
      <selection pane="bottomLeft" activeCell="D14" sqref="D14"/>
    </sheetView>
  </sheetViews>
  <sheetFormatPr defaultColWidth="11.421875" defaultRowHeight="15"/>
  <cols>
    <col min="1" max="1" width="3.00390625" style="1" customWidth="1"/>
    <col min="2" max="2" width="18.140625" style="1" customWidth="1"/>
    <col min="3" max="3" width="13.57421875" style="1" customWidth="1"/>
    <col min="4" max="5" width="13.00390625" style="1" customWidth="1"/>
    <col min="6" max="6" width="11.140625" style="89" customWidth="1"/>
    <col min="7" max="7" width="18.57421875" style="1" bestFit="1" customWidth="1"/>
    <col min="8" max="8" width="12.7109375" style="1" customWidth="1"/>
    <col min="9" max="9" width="13.140625" style="1" customWidth="1"/>
    <col min="10" max="10" width="14.00390625" style="1" customWidth="1"/>
    <col min="11" max="11" width="12.8515625" style="1" customWidth="1"/>
    <col min="12" max="16384" width="11.421875" style="1" customWidth="1"/>
  </cols>
  <sheetData>
    <row r="1" spans="2:11" ht="15">
      <c r="B1" s="260" t="s">
        <v>100</v>
      </c>
      <c r="C1" s="260"/>
      <c r="D1" s="260"/>
      <c r="E1" s="260"/>
      <c r="F1" s="260"/>
      <c r="G1" s="260"/>
      <c r="H1" s="260"/>
      <c r="I1" s="260"/>
      <c r="J1" s="260"/>
      <c r="K1" s="2"/>
    </row>
    <row r="2" spans="2:11" ht="15">
      <c r="B2" s="260" t="s">
        <v>105</v>
      </c>
      <c r="C2" s="260"/>
      <c r="D2" s="260"/>
      <c r="E2" s="260"/>
      <c r="F2" s="260"/>
      <c r="G2" s="260"/>
      <c r="H2" s="260"/>
      <c r="I2" s="260"/>
      <c r="J2" s="260"/>
      <c r="K2" s="2"/>
    </row>
    <row r="4" spans="2:10" ht="12.75" customHeight="1">
      <c r="B4" s="171" t="s">
        <v>67</v>
      </c>
      <c r="C4" s="174" t="s">
        <v>0</v>
      </c>
      <c r="D4" s="161"/>
      <c r="G4" s="262" t="s">
        <v>71</v>
      </c>
      <c r="H4" s="262"/>
      <c r="I4" s="262"/>
      <c r="J4" s="262"/>
    </row>
    <row r="5" spans="2:10" ht="12.75" customHeight="1">
      <c r="B5" s="171" t="s">
        <v>44</v>
      </c>
      <c r="C5" s="175">
        <v>10301</v>
      </c>
      <c r="G5" s="262"/>
      <c r="H5" s="262"/>
      <c r="I5" s="262"/>
      <c r="J5" s="262"/>
    </row>
    <row r="6" ht="13.5" customHeight="1" thickBot="1"/>
    <row r="7" spans="2:10" ht="28.5" customHeight="1" thickBot="1">
      <c r="B7" s="253" t="s">
        <v>45</v>
      </c>
      <c r="C7" s="255" t="s">
        <v>79</v>
      </c>
      <c r="D7" s="256"/>
      <c r="E7" s="257"/>
      <c r="G7" s="253" t="s">
        <v>45</v>
      </c>
      <c r="H7" s="255" t="s">
        <v>79</v>
      </c>
      <c r="I7" s="256"/>
      <c r="J7" s="257"/>
    </row>
    <row r="8" spans="2:10" ht="13.5" thickBot="1">
      <c r="B8" s="254"/>
      <c r="C8" s="144" t="s">
        <v>2</v>
      </c>
      <c r="D8" s="145" t="s">
        <v>3</v>
      </c>
      <c r="E8" s="146" t="s">
        <v>4</v>
      </c>
      <c r="F8" s="90"/>
      <c r="G8" s="261"/>
      <c r="H8" s="144" t="s">
        <v>2</v>
      </c>
      <c r="I8" s="145" t="s">
        <v>3</v>
      </c>
      <c r="J8" s="146" t="s">
        <v>4</v>
      </c>
    </row>
    <row r="9" spans="2:11" ht="15">
      <c r="B9" s="147" t="s">
        <v>5</v>
      </c>
      <c r="C9" s="3">
        <f aca="true" t="shared" si="0" ref="C9:D26">SUM(C31,C53,C75,C97,C119,C141,C163,C185)</f>
        <v>4563</v>
      </c>
      <c r="D9" s="20">
        <f t="shared" si="0"/>
        <v>4483</v>
      </c>
      <c r="E9" s="18">
        <f>SUM(C9:D9)</f>
        <v>9046</v>
      </c>
      <c r="F9" s="216"/>
      <c r="G9" s="229" t="s">
        <v>6</v>
      </c>
      <c r="H9" s="182">
        <f>SUM(C9:C10)</f>
        <v>9665</v>
      </c>
      <c r="I9" s="18">
        <f>SUM(D9:D10)</f>
        <v>9472</v>
      </c>
      <c r="J9" s="18">
        <f aca="true" t="shared" si="1" ref="J9:J14">SUM(H9:I9)</f>
        <v>19137</v>
      </c>
      <c r="K9" s="169"/>
    </row>
    <row r="10" spans="2:11" ht="15">
      <c r="B10" s="148" t="s">
        <v>7</v>
      </c>
      <c r="C10" s="3">
        <f t="shared" si="0"/>
        <v>5102</v>
      </c>
      <c r="D10" s="20">
        <f t="shared" si="0"/>
        <v>4989</v>
      </c>
      <c r="E10" s="3">
        <f aca="true" t="shared" si="2" ref="E10:E25">SUM(C10:D10)</f>
        <v>10091</v>
      </c>
      <c r="F10" s="90"/>
      <c r="G10" s="230" t="s">
        <v>8</v>
      </c>
      <c r="H10" s="20">
        <f>SUM(C11:C12)</f>
        <v>10311</v>
      </c>
      <c r="I10" s="3">
        <f>SUM(D11:D12)</f>
        <v>10295</v>
      </c>
      <c r="J10" s="3">
        <f t="shared" si="1"/>
        <v>20606</v>
      </c>
      <c r="K10" s="170"/>
    </row>
    <row r="11" spans="2:10" ht="15">
      <c r="B11" s="147" t="s">
        <v>60</v>
      </c>
      <c r="C11" s="3">
        <f t="shared" si="0"/>
        <v>4910</v>
      </c>
      <c r="D11" s="20">
        <f t="shared" si="0"/>
        <v>4784</v>
      </c>
      <c r="E11" s="3">
        <f t="shared" si="2"/>
        <v>9694</v>
      </c>
      <c r="F11" s="90"/>
      <c r="G11" s="230" t="s">
        <v>10</v>
      </c>
      <c r="H11" s="20">
        <f>SUM(C13:C21)</f>
        <v>37667</v>
      </c>
      <c r="I11" s="3">
        <f>SUM(D13:D21)</f>
        <v>45095</v>
      </c>
      <c r="J11" s="3">
        <f t="shared" si="1"/>
        <v>82762</v>
      </c>
    </row>
    <row r="12" spans="2:10" ht="15">
      <c r="B12" s="147" t="s">
        <v>11</v>
      </c>
      <c r="C12" s="3">
        <f t="shared" si="0"/>
        <v>5401</v>
      </c>
      <c r="D12" s="20">
        <f t="shared" si="0"/>
        <v>5511</v>
      </c>
      <c r="E12" s="3">
        <f t="shared" si="2"/>
        <v>10912</v>
      </c>
      <c r="F12" s="90"/>
      <c r="G12" s="230" t="s">
        <v>12</v>
      </c>
      <c r="H12" s="20">
        <f>SUM(C22:C25)</f>
        <v>7039</v>
      </c>
      <c r="I12" s="3">
        <f>SUM(D22:D25)</f>
        <v>10315</v>
      </c>
      <c r="J12" s="3">
        <f t="shared" si="1"/>
        <v>17354</v>
      </c>
    </row>
    <row r="13" spans="2:10" ht="15.75" thickBot="1">
      <c r="B13" s="147" t="s">
        <v>13</v>
      </c>
      <c r="C13" s="3">
        <f t="shared" si="0"/>
        <v>5513</v>
      </c>
      <c r="D13" s="20">
        <f t="shared" si="0"/>
        <v>6080</v>
      </c>
      <c r="E13" s="3">
        <f t="shared" si="2"/>
        <v>11593</v>
      </c>
      <c r="F13" s="90"/>
      <c r="G13" s="147" t="s">
        <v>112</v>
      </c>
      <c r="H13" s="20">
        <f>+C26</f>
        <v>6</v>
      </c>
      <c r="I13" s="3">
        <f>+D26</f>
        <v>40</v>
      </c>
      <c r="J13" s="3">
        <f t="shared" si="1"/>
        <v>46</v>
      </c>
    </row>
    <row r="14" spans="2:11" ht="15.75" thickBot="1">
      <c r="B14" s="147" t="s">
        <v>15</v>
      </c>
      <c r="C14" s="3">
        <f t="shared" si="0"/>
        <v>4781</v>
      </c>
      <c r="D14" s="20">
        <f t="shared" si="0"/>
        <v>5747</v>
      </c>
      <c r="E14" s="3">
        <f t="shared" si="2"/>
        <v>10528</v>
      </c>
      <c r="F14" s="90"/>
      <c r="G14" s="231" t="s">
        <v>14</v>
      </c>
      <c r="H14" s="151">
        <f>SUM(H9:H13)</f>
        <v>64688</v>
      </c>
      <c r="I14" s="150">
        <f>SUM(I9:I13)</f>
        <v>75217</v>
      </c>
      <c r="J14" s="150">
        <f t="shared" si="1"/>
        <v>139905</v>
      </c>
      <c r="K14" s="84"/>
    </row>
    <row r="15" spans="2:11" ht="15.75" thickBot="1">
      <c r="B15" s="147" t="s">
        <v>16</v>
      </c>
      <c r="C15" s="3">
        <f t="shared" si="0"/>
        <v>4115</v>
      </c>
      <c r="D15" s="20">
        <f t="shared" si="0"/>
        <v>5065</v>
      </c>
      <c r="E15" s="3">
        <f t="shared" si="2"/>
        <v>9180</v>
      </c>
      <c r="F15" s="90"/>
      <c r="K15" s="7"/>
    </row>
    <row r="16" spans="2:11" ht="15">
      <c r="B16" s="147" t="s">
        <v>17</v>
      </c>
      <c r="C16" s="3">
        <f t="shared" si="0"/>
        <v>3842</v>
      </c>
      <c r="D16" s="20">
        <f t="shared" si="0"/>
        <v>4963</v>
      </c>
      <c r="E16" s="3">
        <f t="shared" si="2"/>
        <v>8805</v>
      </c>
      <c r="F16" s="90"/>
      <c r="G16" s="221" t="s">
        <v>61</v>
      </c>
      <c r="H16" s="18">
        <f>SUM(C13:C17)</f>
        <v>22523</v>
      </c>
      <c r="I16" s="188"/>
      <c r="J16" s="5"/>
      <c r="K16" s="7"/>
    </row>
    <row r="17" spans="2:13" ht="15">
      <c r="B17" s="147" t="s">
        <v>18</v>
      </c>
      <c r="C17" s="3">
        <f t="shared" si="0"/>
        <v>4272</v>
      </c>
      <c r="D17" s="20">
        <f t="shared" si="0"/>
        <v>5421</v>
      </c>
      <c r="E17" s="3">
        <f t="shared" si="2"/>
        <v>9693</v>
      </c>
      <c r="F17" s="90"/>
      <c r="G17" s="222" t="s">
        <v>62</v>
      </c>
      <c r="H17" s="3">
        <f>SUM(D18:D21)</f>
        <v>17819</v>
      </c>
      <c r="I17" s="188"/>
      <c r="J17" s="5"/>
      <c r="K17" s="7"/>
      <c r="M17" s="7"/>
    </row>
    <row r="18" spans="2:13" ht="15">
      <c r="B18" s="147" t="s">
        <v>19</v>
      </c>
      <c r="C18" s="3">
        <f t="shared" si="0"/>
        <v>4373</v>
      </c>
      <c r="D18" s="20">
        <f t="shared" si="0"/>
        <v>5203</v>
      </c>
      <c r="E18" s="3">
        <f t="shared" si="2"/>
        <v>9576</v>
      </c>
      <c r="F18" s="90"/>
      <c r="G18" s="222" t="s">
        <v>65</v>
      </c>
      <c r="H18" s="3">
        <f>SUM(E9:E12)</f>
        <v>39743</v>
      </c>
      <c r="I18" s="188"/>
      <c r="J18" s="5"/>
      <c r="M18" s="7"/>
    </row>
    <row r="19" spans="2:13" ht="15">
      <c r="B19" s="147" t="s">
        <v>20</v>
      </c>
      <c r="C19" s="3">
        <f t="shared" si="0"/>
        <v>4333</v>
      </c>
      <c r="D19" s="20">
        <f t="shared" si="0"/>
        <v>4929</v>
      </c>
      <c r="E19" s="3">
        <f t="shared" si="2"/>
        <v>9262</v>
      </c>
      <c r="F19" s="90"/>
      <c r="G19" s="222" t="s">
        <v>59</v>
      </c>
      <c r="H19" s="3">
        <f>SUM(E22:E25)</f>
        <v>17354</v>
      </c>
      <c r="I19" s="188"/>
      <c r="M19" s="7"/>
    </row>
    <row r="20" spans="2:11" ht="15">
      <c r="B20" s="147" t="s">
        <v>21</v>
      </c>
      <c r="C20" s="3">
        <f t="shared" si="0"/>
        <v>3621</v>
      </c>
      <c r="D20" s="20">
        <f t="shared" si="0"/>
        <v>4252</v>
      </c>
      <c r="E20" s="3">
        <f t="shared" si="2"/>
        <v>7873</v>
      </c>
      <c r="F20" s="90"/>
      <c r="G20" s="222" t="s">
        <v>57</v>
      </c>
      <c r="H20" s="3">
        <f>+H42+H64+H86+H108+H130+H152+H174+H196</f>
        <v>2084</v>
      </c>
      <c r="I20" s="188"/>
      <c r="K20" s="7"/>
    </row>
    <row r="21" spans="2:11" ht="15" customHeight="1">
      <c r="B21" s="147" t="s">
        <v>22</v>
      </c>
      <c r="C21" s="3">
        <f t="shared" si="0"/>
        <v>2817</v>
      </c>
      <c r="D21" s="20">
        <f t="shared" si="0"/>
        <v>3435</v>
      </c>
      <c r="E21" s="3">
        <f t="shared" si="2"/>
        <v>6252</v>
      </c>
      <c r="F21" s="90"/>
      <c r="G21" s="222" t="s">
        <v>58</v>
      </c>
      <c r="H21" s="3">
        <f>+H43+H65+H87+H109+H131+H153+H175+H197</f>
        <v>1840</v>
      </c>
      <c r="I21" s="188"/>
      <c r="J21" s="5"/>
      <c r="K21" s="7"/>
    </row>
    <row r="22" spans="2:10" ht="15.75" thickBot="1">
      <c r="B22" s="147" t="s">
        <v>23</v>
      </c>
      <c r="C22" s="3">
        <f t="shared" si="0"/>
        <v>2275</v>
      </c>
      <c r="D22" s="20">
        <f t="shared" si="0"/>
        <v>3016</v>
      </c>
      <c r="E22" s="3">
        <f t="shared" si="2"/>
        <v>5291</v>
      </c>
      <c r="F22" s="90"/>
      <c r="G22" s="222" t="s">
        <v>64</v>
      </c>
      <c r="H22" s="3">
        <f>+H44+H66+H88+H110+H132+H154+H176+H198</f>
        <v>1249</v>
      </c>
      <c r="I22" s="247" t="s">
        <v>113</v>
      </c>
      <c r="J22" s="176"/>
    </row>
    <row r="23" spans="2:10" ht="15">
      <c r="B23" s="147" t="s">
        <v>24</v>
      </c>
      <c r="C23" s="3">
        <f t="shared" si="0"/>
        <v>1814</v>
      </c>
      <c r="D23" s="20">
        <f t="shared" si="0"/>
        <v>2515</v>
      </c>
      <c r="E23" s="3">
        <f t="shared" si="2"/>
        <v>4329</v>
      </c>
      <c r="F23" s="90"/>
      <c r="G23" s="224" t="s">
        <v>96</v>
      </c>
      <c r="H23" s="18">
        <f>+H45+H67+H89+H111+H133+H155+H177+H199</f>
        <v>1884</v>
      </c>
      <c r="J23" s="155"/>
    </row>
    <row r="24" spans="2:11" ht="15.75" thickBot="1">
      <c r="B24" s="147" t="s">
        <v>25</v>
      </c>
      <c r="C24" s="3">
        <f t="shared" si="0"/>
        <v>1405</v>
      </c>
      <c r="D24" s="20">
        <f t="shared" si="0"/>
        <v>1966</v>
      </c>
      <c r="E24" s="3">
        <f t="shared" si="2"/>
        <v>3371</v>
      </c>
      <c r="F24" s="155"/>
      <c r="G24" s="223" t="s">
        <v>97</v>
      </c>
      <c r="H24" s="220">
        <f>+H46+H68+H90+H112+H134+H156+H178+H200</f>
        <v>2034</v>
      </c>
      <c r="J24" s="155"/>
      <c r="K24" s="155"/>
    </row>
    <row r="25" spans="2:10" ht="15">
      <c r="B25" s="147" t="s">
        <v>26</v>
      </c>
      <c r="C25" s="3">
        <f t="shared" si="0"/>
        <v>1545</v>
      </c>
      <c r="D25" s="20">
        <f t="shared" si="0"/>
        <v>2818</v>
      </c>
      <c r="E25" s="3">
        <f t="shared" si="2"/>
        <v>4363</v>
      </c>
      <c r="F25" s="155"/>
      <c r="G25" s="155"/>
      <c r="H25" s="155"/>
      <c r="I25" s="155"/>
      <c r="J25" s="155"/>
    </row>
    <row r="26" spans="2:10" ht="15.75" thickBot="1">
      <c r="B26" s="147" t="s">
        <v>112</v>
      </c>
      <c r="C26" s="3">
        <f t="shared" si="0"/>
        <v>6</v>
      </c>
      <c r="D26" s="20">
        <f t="shared" si="0"/>
        <v>40</v>
      </c>
      <c r="E26" s="3">
        <f>SUM(C26:D26)</f>
        <v>46</v>
      </c>
      <c r="F26" s="155"/>
      <c r="G26" s="155"/>
      <c r="H26" s="155"/>
      <c r="I26" s="155"/>
      <c r="J26" s="155"/>
    </row>
    <row r="27" spans="2:10" ht="15.75" thickBot="1">
      <c r="B27" s="149" t="s">
        <v>14</v>
      </c>
      <c r="C27" s="150">
        <f>SUM(C9:C26)</f>
        <v>64688</v>
      </c>
      <c r="D27" s="150">
        <f>SUM(D9:D26)</f>
        <v>75217</v>
      </c>
      <c r="E27" s="150">
        <f>SUM(E9:E26)</f>
        <v>139905</v>
      </c>
      <c r="F27" s="94"/>
      <c r="G27" s="94"/>
      <c r="H27" s="94"/>
      <c r="I27" s="94"/>
      <c r="J27" s="94"/>
    </row>
    <row r="28" spans="5:7" ht="12.75" customHeight="1" thickBot="1">
      <c r="E28" s="87"/>
      <c r="F28" s="90"/>
      <c r="G28" s="7"/>
    </row>
    <row r="29" spans="2:10" ht="28.5" customHeight="1" thickBot="1">
      <c r="B29" s="253" t="s">
        <v>45</v>
      </c>
      <c r="C29" s="255" t="s">
        <v>80</v>
      </c>
      <c r="D29" s="256"/>
      <c r="E29" s="257"/>
      <c r="F29" s="90"/>
      <c r="G29" s="253" t="s">
        <v>45</v>
      </c>
      <c r="H29" s="255" t="s">
        <v>80</v>
      </c>
      <c r="I29" s="256"/>
      <c r="J29" s="257"/>
    </row>
    <row r="30" spans="2:10" ht="13.5" thickBot="1">
      <c r="B30" s="254"/>
      <c r="C30" s="144" t="s">
        <v>2</v>
      </c>
      <c r="D30" s="145" t="s">
        <v>3</v>
      </c>
      <c r="E30" s="146" t="s">
        <v>4</v>
      </c>
      <c r="F30" s="90"/>
      <c r="G30" s="254"/>
      <c r="H30" s="144" t="s">
        <v>2</v>
      </c>
      <c r="I30" s="145" t="s">
        <v>3</v>
      </c>
      <c r="J30" s="146" t="s">
        <v>4</v>
      </c>
    </row>
    <row r="31" spans="2:11" ht="15">
      <c r="B31" s="147" t="s">
        <v>5</v>
      </c>
      <c r="C31" s="3">
        <v>903</v>
      </c>
      <c r="D31" s="20">
        <f>843</f>
        <v>843</v>
      </c>
      <c r="E31" s="18">
        <f>SUM(C31:D31)</f>
        <v>1746</v>
      </c>
      <c r="F31" s="215"/>
      <c r="G31" s="152" t="s">
        <v>6</v>
      </c>
      <c r="H31" s="4">
        <f>SUM(C31:C32)</f>
        <v>1850</v>
      </c>
      <c r="I31" s="18">
        <f>SUM(D31:D32)</f>
        <v>1830</v>
      </c>
      <c r="J31" s="18">
        <f aca="true" t="shared" si="3" ref="J31:J36">SUM(H31:I31)</f>
        <v>3680</v>
      </c>
      <c r="K31" s="84"/>
    </row>
    <row r="32" spans="2:10" ht="15">
      <c r="B32" s="148" t="s">
        <v>7</v>
      </c>
      <c r="C32" s="3">
        <v>947</v>
      </c>
      <c r="D32" s="20">
        <v>987</v>
      </c>
      <c r="E32" s="3">
        <f aca="true" t="shared" si="4" ref="E32:E48">SUM(C32:D32)</f>
        <v>1934</v>
      </c>
      <c r="F32" s="90"/>
      <c r="G32" s="153" t="s">
        <v>8</v>
      </c>
      <c r="H32" s="4">
        <f>SUM(C33:C34)</f>
        <v>2116</v>
      </c>
      <c r="I32" s="3">
        <f>SUM(D33:D34)</f>
        <v>2023</v>
      </c>
      <c r="J32" s="3">
        <f t="shared" si="3"/>
        <v>4139</v>
      </c>
    </row>
    <row r="33" spans="2:10" ht="15">
      <c r="B33" s="147" t="s">
        <v>60</v>
      </c>
      <c r="C33" s="3">
        <v>984</v>
      </c>
      <c r="D33" s="20">
        <v>930</v>
      </c>
      <c r="E33" s="3">
        <f t="shared" si="4"/>
        <v>1914</v>
      </c>
      <c r="F33" s="90"/>
      <c r="G33" s="153" t="s">
        <v>10</v>
      </c>
      <c r="H33" s="4">
        <f>SUM(C35:C43)</f>
        <v>8143</v>
      </c>
      <c r="I33" s="3">
        <f>SUM(D35:D43)</f>
        <v>8697</v>
      </c>
      <c r="J33" s="3">
        <f t="shared" si="3"/>
        <v>16840</v>
      </c>
    </row>
    <row r="34" spans="2:10" ht="15">
      <c r="B34" s="147" t="s">
        <v>11</v>
      </c>
      <c r="C34" s="3">
        <v>1132</v>
      </c>
      <c r="D34" s="20">
        <v>1093</v>
      </c>
      <c r="E34" s="3">
        <f t="shared" si="4"/>
        <v>2225</v>
      </c>
      <c r="F34" s="90"/>
      <c r="G34" s="153" t="s">
        <v>12</v>
      </c>
      <c r="H34" s="4">
        <f>SUM(C44:C47)</f>
        <v>1362</v>
      </c>
      <c r="I34" s="3">
        <f>SUM(D44:D47)</f>
        <v>1853</v>
      </c>
      <c r="J34" s="3">
        <f t="shared" si="3"/>
        <v>3215</v>
      </c>
    </row>
    <row r="35" spans="2:10" ht="15.75" thickBot="1">
      <c r="B35" s="147" t="s">
        <v>13</v>
      </c>
      <c r="C35" s="3">
        <v>1164</v>
      </c>
      <c r="D35" s="20">
        <v>1206</v>
      </c>
      <c r="E35" s="3">
        <f t="shared" si="4"/>
        <v>2370</v>
      </c>
      <c r="F35" s="90"/>
      <c r="G35" s="147" t="s">
        <v>112</v>
      </c>
      <c r="H35" s="20">
        <f>+C48</f>
        <v>0</v>
      </c>
      <c r="I35" s="3">
        <f>+D48</f>
        <v>5</v>
      </c>
      <c r="J35" s="3">
        <f t="shared" si="3"/>
        <v>5</v>
      </c>
    </row>
    <row r="36" spans="2:11" ht="15.75" thickBot="1">
      <c r="B36" s="147" t="s">
        <v>15</v>
      </c>
      <c r="C36" s="3">
        <v>1031</v>
      </c>
      <c r="D36" s="20">
        <v>1076</v>
      </c>
      <c r="E36" s="3">
        <f t="shared" si="4"/>
        <v>2107</v>
      </c>
      <c r="F36" s="90"/>
      <c r="G36" s="231" t="s">
        <v>14</v>
      </c>
      <c r="H36" s="151">
        <f>SUM(H31:H35)</f>
        <v>13471</v>
      </c>
      <c r="I36" s="150">
        <f>SUM(I31:I35)</f>
        <v>14408</v>
      </c>
      <c r="J36" s="150">
        <f t="shared" si="3"/>
        <v>27879</v>
      </c>
      <c r="K36" s="84"/>
    </row>
    <row r="37" spans="2:6" ht="15.75" thickBot="1">
      <c r="B37" s="147" t="s">
        <v>16</v>
      </c>
      <c r="C37" s="3">
        <v>886</v>
      </c>
      <c r="D37" s="20">
        <v>857</v>
      </c>
      <c r="E37" s="3">
        <f t="shared" si="4"/>
        <v>1743</v>
      </c>
      <c r="F37" s="90"/>
    </row>
    <row r="38" spans="2:10" ht="15">
      <c r="B38" s="147" t="s">
        <v>17</v>
      </c>
      <c r="C38" s="3">
        <v>827</v>
      </c>
      <c r="D38" s="20">
        <v>951</v>
      </c>
      <c r="E38" s="3">
        <f t="shared" si="4"/>
        <v>1778</v>
      </c>
      <c r="F38" s="90"/>
      <c r="G38" s="221" t="s">
        <v>61</v>
      </c>
      <c r="H38" s="18">
        <f>SUM(C35:C39)</f>
        <v>4814</v>
      </c>
      <c r="I38" s="188"/>
      <c r="J38" s="5"/>
    </row>
    <row r="39" spans="2:10" ht="15">
      <c r="B39" s="147" t="s">
        <v>18</v>
      </c>
      <c r="C39" s="3">
        <v>906</v>
      </c>
      <c r="D39" s="20">
        <v>1044</v>
      </c>
      <c r="E39" s="3">
        <f>SUM(C39:D39)</f>
        <v>1950</v>
      </c>
      <c r="F39" s="90"/>
      <c r="G39" s="222" t="s">
        <v>62</v>
      </c>
      <c r="H39" s="3">
        <f>SUM(D40:D43)</f>
        <v>3563</v>
      </c>
      <c r="I39" s="188"/>
      <c r="J39" s="5"/>
    </row>
    <row r="40" spans="2:10" ht="15">
      <c r="B40" s="147" t="s">
        <v>19</v>
      </c>
      <c r="C40" s="3">
        <v>1015</v>
      </c>
      <c r="D40" s="20">
        <v>1074</v>
      </c>
      <c r="E40" s="3">
        <f t="shared" si="4"/>
        <v>2089</v>
      </c>
      <c r="F40" s="90"/>
      <c r="G40" s="222" t="s">
        <v>65</v>
      </c>
      <c r="H40" s="3">
        <f>SUM(E31:E34)</f>
        <v>7819</v>
      </c>
      <c r="I40" s="188"/>
      <c r="J40" s="5"/>
    </row>
    <row r="41" spans="2:9" ht="15">
      <c r="B41" s="147" t="s">
        <v>20</v>
      </c>
      <c r="C41" s="3">
        <v>979</v>
      </c>
      <c r="D41" s="20">
        <v>1010</v>
      </c>
      <c r="E41" s="3">
        <f t="shared" si="4"/>
        <v>1989</v>
      </c>
      <c r="F41" s="90"/>
      <c r="G41" s="222" t="s">
        <v>59</v>
      </c>
      <c r="H41" s="3">
        <f>SUM(E44:E47)</f>
        <v>3215</v>
      </c>
      <c r="I41" s="188"/>
    </row>
    <row r="42" spans="2:9" ht="15">
      <c r="B42" s="147" t="s">
        <v>21</v>
      </c>
      <c r="C42" s="3">
        <v>789</v>
      </c>
      <c r="D42" s="20">
        <v>873</v>
      </c>
      <c r="E42" s="3">
        <f t="shared" si="4"/>
        <v>1662</v>
      </c>
      <c r="F42" s="90"/>
      <c r="G42" s="222" t="s">
        <v>57</v>
      </c>
      <c r="H42" s="3">
        <v>396</v>
      </c>
      <c r="I42" s="188"/>
    </row>
    <row r="43" spans="2:9" ht="15">
      <c r="B43" s="147" t="s">
        <v>22</v>
      </c>
      <c r="C43" s="3">
        <v>546</v>
      </c>
      <c r="D43" s="20">
        <v>606</v>
      </c>
      <c r="E43" s="3">
        <f t="shared" si="4"/>
        <v>1152</v>
      </c>
      <c r="F43" s="90"/>
      <c r="G43" s="222" t="s">
        <v>58</v>
      </c>
      <c r="H43" s="3">
        <v>370</v>
      </c>
      <c r="I43" s="188"/>
    </row>
    <row r="44" spans="2:9" ht="15.75" thickBot="1">
      <c r="B44" s="147" t="s">
        <v>23</v>
      </c>
      <c r="C44" s="3">
        <v>386</v>
      </c>
      <c r="D44" s="20">
        <v>510</v>
      </c>
      <c r="E44" s="3">
        <f t="shared" si="4"/>
        <v>896</v>
      </c>
      <c r="F44" s="90"/>
      <c r="G44" s="222" t="s">
        <v>64</v>
      </c>
      <c r="H44" s="220">
        <f>ROUND(E43/5,0)</f>
        <v>230</v>
      </c>
      <c r="I44" s="247" t="s">
        <v>113</v>
      </c>
    </row>
    <row r="45" spans="2:8" ht="15">
      <c r="B45" s="147" t="s">
        <v>24</v>
      </c>
      <c r="C45" s="3">
        <v>339</v>
      </c>
      <c r="D45" s="20">
        <v>438</v>
      </c>
      <c r="E45" s="3">
        <f t="shared" si="4"/>
        <v>777</v>
      </c>
      <c r="F45" s="90"/>
      <c r="G45" s="224" t="s">
        <v>96</v>
      </c>
      <c r="H45" s="3">
        <v>337</v>
      </c>
    </row>
    <row r="46" spans="2:8" ht="15.75" thickBot="1">
      <c r="B46" s="147" t="s">
        <v>25</v>
      </c>
      <c r="C46" s="3">
        <v>291</v>
      </c>
      <c r="D46" s="20">
        <v>386</v>
      </c>
      <c r="E46" s="3">
        <f t="shared" si="4"/>
        <v>677</v>
      </c>
      <c r="F46" s="90"/>
      <c r="G46" s="223" t="s">
        <v>97</v>
      </c>
      <c r="H46" s="220">
        <v>356</v>
      </c>
    </row>
    <row r="47" spans="2:7" ht="15">
      <c r="B47" s="147" t="s">
        <v>26</v>
      </c>
      <c r="C47" s="3">
        <v>346</v>
      </c>
      <c r="D47" s="20">
        <v>519</v>
      </c>
      <c r="E47" s="3">
        <f t="shared" si="4"/>
        <v>865</v>
      </c>
      <c r="F47" s="90"/>
      <c r="G47" s="11"/>
    </row>
    <row r="48" spans="2:7" ht="15.75" thickBot="1">
      <c r="B48" s="147" t="s">
        <v>112</v>
      </c>
      <c r="C48" s="3">
        <v>0</v>
      </c>
      <c r="D48" s="20">
        <v>5</v>
      </c>
      <c r="E48" s="3">
        <f t="shared" si="4"/>
        <v>5</v>
      </c>
      <c r="F48" s="90"/>
      <c r="G48" s="11"/>
    </row>
    <row r="49" spans="2:7" ht="15.75" thickBot="1">
      <c r="B49" s="149" t="s">
        <v>14</v>
      </c>
      <c r="C49" s="150">
        <f>SUM(C31:C48)</f>
        <v>13471</v>
      </c>
      <c r="D49" s="150">
        <f>SUM(D31:D48)</f>
        <v>14408</v>
      </c>
      <c r="E49" s="150">
        <f>SUM(E31:E48)</f>
        <v>27879</v>
      </c>
      <c r="F49" s="90"/>
      <c r="G49" s="11"/>
    </row>
    <row r="50" spans="5:7" ht="20.25" customHeight="1" thickBot="1">
      <c r="E50" s="87"/>
      <c r="F50" s="90"/>
      <c r="G50" s="11"/>
    </row>
    <row r="51" spans="1:18" ht="28.5" customHeight="1" thickBot="1">
      <c r="A51" s="13"/>
      <c r="B51" s="253" t="s">
        <v>45</v>
      </c>
      <c r="C51" s="255" t="s">
        <v>81</v>
      </c>
      <c r="D51" s="256"/>
      <c r="E51" s="257"/>
      <c r="F51" s="90"/>
      <c r="G51" s="253" t="s">
        <v>45</v>
      </c>
      <c r="H51" s="255" t="s">
        <v>81</v>
      </c>
      <c r="I51" s="256"/>
      <c r="J51" s="257"/>
      <c r="L51" s="13"/>
      <c r="M51" s="13"/>
      <c r="N51" s="13"/>
      <c r="O51" s="13"/>
      <c r="P51" s="13"/>
      <c r="Q51" s="13"/>
      <c r="R51" s="13"/>
    </row>
    <row r="52" spans="1:18" ht="13.5" thickBot="1">
      <c r="A52" s="13"/>
      <c r="B52" s="254"/>
      <c r="C52" s="144" t="s">
        <v>2</v>
      </c>
      <c r="D52" s="145" t="s">
        <v>3</v>
      </c>
      <c r="E52" s="146" t="s">
        <v>4</v>
      </c>
      <c r="F52" s="90"/>
      <c r="G52" s="254"/>
      <c r="H52" s="144" t="s">
        <v>2</v>
      </c>
      <c r="I52" s="145" t="s">
        <v>3</v>
      </c>
      <c r="J52" s="146" t="s">
        <v>4</v>
      </c>
      <c r="L52" s="13"/>
      <c r="M52" s="13"/>
      <c r="N52" s="13"/>
      <c r="O52" s="13"/>
      <c r="P52" s="13"/>
      <c r="Q52" s="13"/>
      <c r="R52" s="13"/>
    </row>
    <row r="53" spans="2:11" ht="15">
      <c r="B53" s="147" t="s">
        <v>5</v>
      </c>
      <c r="C53" s="3">
        <v>987</v>
      </c>
      <c r="D53" s="20">
        <v>914</v>
      </c>
      <c r="E53" s="18">
        <f aca="true" t="shared" si="5" ref="E53:E70">SUM(C53:D53)</f>
        <v>1901</v>
      </c>
      <c r="F53" s="215"/>
      <c r="G53" s="152" t="s">
        <v>6</v>
      </c>
      <c r="H53" s="4">
        <f>SUM(C53:C54)</f>
        <v>2044</v>
      </c>
      <c r="I53" s="18">
        <f>SUM(D53:D54)</f>
        <v>1996</v>
      </c>
      <c r="J53" s="18">
        <f aca="true" t="shared" si="6" ref="J53:J58">SUM(H53:I53)</f>
        <v>4040</v>
      </c>
      <c r="K53" s="84"/>
    </row>
    <row r="54" spans="1:18" ht="15">
      <c r="A54" s="13"/>
      <c r="B54" s="148" t="s">
        <v>7</v>
      </c>
      <c r="C54" s="3">
        <v>1057</v>
      </c>
      <c r="D54" s="20">
        <v>1082</v>
      </c>
      <c r="E54" s="3">
        <f t="shared" si="5"/>
        <v>2139</v>
      </c>
      <c r="F54" s="215"/>
      <c r="G54" s="153" t="s">
        <v>8</v>
      </c>
      <c r="H54" s="4">
        <f>SUM(C55:C56)</f>
        <v>2202</v>
      </c>
      <c r="I54" s="3">
        <f>SUM(D55:D56)</f>
        <v>2300</v>
      </c>
      <c r="J54" s="3">
        <f t="shared" si="6"/>
        <v>4502</v>
      </c>
      <c r="L54" s="13"/>
      <c r="M54" s="13"/>
      <c r="N54" s="13"/>
      <c r="O54" s="13"/>
      <c r="P54" s="13"/>
      <c r="Q54" s="13"/>
      <c r="R54" s="13"/>
    </row>
    <row r="55" spans="1:18" ht="15">
      <c r="A55" s="13"/>
      <c r="B55" s="147" t="s">
        <v>60</v>
      </c>
      <c r="C55" s="3">
        <v>1001</v>
      </c>
      <c r="D55" s="20">
        <v>1043</v>
      </c>
      <c r="E55" s="3">
        <f t="shared" si="5"/>
        <v>2044</v>
      </c>
      <c r="F55" s="215"/>
      <c r="G55" s="153" t="s">
        <v>10</v>
      </c>
      <c r="H55" s="4">
        <f>SUM(C57:C65)</f>
        <v>8784</v>
      </c>
      <c r="I55" s="3">
        <f>SUM(D57:D65)</f>
        <v>11048</v>
      </c>
      <c r="J55" s="3">
        <f t="shared" si="6"/>
        <v>19832</v>
      </c>
      <c r="L55" s="13"/>
      <c r="M55" s="13"/>
      <c r="N55" s="13"/>
      <c r="O55" s="13"/>
      <c r="P55" s="13"/>
      <c r="Q55" s="13"/>
      <c r="R55" s="13"/>
    </row>
    <row r="56" spans="1:18" ht="15">
      <c r="A56" s="13"/>
      <c r="B56" s="147" t="s">
        <v>11</v>
      </c>
      <c r="C56" s="3">
        <v>1201</v>
      </c>
      <c r="D56" s="20">
        <v>1257</v>
      </c>
      <c r="E56" s="3">
        <f t="shared" si="5"/>
        <v>2458</v>
      </c>
      <c r="F56" s="215"/>
      <c r="G56" s="153" t="s">
        <v>12</v>
      </c>
      <c r="H56" s="4">
        <f>SUM(C66:C69)</f>
        <v>2434</v>
      </c>
      <c r="I56" s="3">
        <f>SUM(D66:D69)</f>
        <v>3786</v>
      </c>
      <c r="J56" s="3">
        <f t="shared" si="6"/>
        <v>6220</v>
      </c>
      <c r="L56" s="13"/>
      <c r="M56" s="13"/>
      <c r="N56" s="13"/>
      <c r="O56" s="13"/>
      <c r="P56" s="13"/>
      <c r="Q56" s="13"/>
      <c r="R56" s="13"/>
    </row>
    <row r="57" spans="1:18" ht="15.75" thickBot="1">
      <c r="A57" s="13"/>
      <c r="B57" s="147" t="s">
        <v>13</v>
      </c>
      <c r="C57" s="3">
        <v>1259</v>
      </c>
      <c r="D57" s="20">
        <v>1484</v>
      </c>
      <c r="E57" s="3">
        <f t="shared" si="5"/>
        <v>2743</v>
      </c>
      <c r="F57" s="215"/>
      <c r="G57" s="147" t="s">
        <v>112</v>
      </c>
      <c r="H57" s="20">
        <f>+C70</f>
        <v>5</v>
      </c>
      <c r="I57" s="3">
        <f>+D70</f>
        <v>11</v>
      </c>
      <c r="J57" s="3">
        <f t="shared" si="6"/>
        <v>16</v>
      </c>
      <c r="L57" s="13"/>
      <c r="M57" s="13"/>
      <c r="N57" s="13"/>
      <c r="O57" s="13"/>
      <c r="P57" s="13"/>
      <c r="Q57" s="13"/>
      <c r="R57" s="13"/>
    </row>
    <row r="58" spans="1:18" ht="15.75" thickBot="1">
      <c r="A58" s="13"/>
      <c r="B58" s="147" t="s">
        <v>15</v>
      </c>
      <c r="C58" s="3">
        <v>1132</v>
      </c>
      <c r="D58" s="20">
        <v>1404</v>
      </c>
      <c r="E58" s="3">
        <f t="shared" si="5"/>
        <v>2536</v>
      </c>
      <c r="F58" s="215"/>
      <c r="G58" s="231" t="s">
        <v>14</v>
      </c>
      <c r="H58" s="151">
        <f>SUM(H53:H57)</f>
        <v>15469</v>
      </c>
      <c r="I58" s="150">
        <f>SUM(I53:I57)</f>
        <v>19141</v>
      </c>
      <c r="J58" s="150">
        <f t="shared" si="6"/>
        <v>34610</v>
      </c>
      <c r="K58" s="84"/>
      <c r="L58" s="13"/>
      <c r="M58" s="13"/>
      <c r="N58" s="13"/>
      <c r="O58" s="13"/>
      <c r="P58" s="13"/>
      <c r="Q58" s="13"/>
      <c r="R58" s="13"/>
    </row>
    <row r="59" spans="1:18" ht="15.75" thickBot="1">
      <c r="A59" s="13"/>
      <c r="B59" s="147" t="s">
        <v>16</v>
      </c>
      <c r="C59" s="3">
        <v>893</v>
      </c>
      <c r="D59" s="20">
        <v>1124</v>
      </c>
      <c r="E59" s="3">
        <f t="shared" si="5"/>
        <v>2017</v>
      </c>
      <c r="F59" s="215"/>
      <c r="L59" s="13"/>
      <c r="M59" s="13"/>
      <c r="N59" s="13"/>
      <c r="O59" s="13"/>
      <c r="P59" s="13"/>
      <c r="Q59" s="13"/>
      <c r="R59" s="13"/>
    </row>
    <row r="60" spans="1:18" ht="15">
      <c r="A60" s="13"/>
      <c r="B60" s="147" t="s">
        <v>17</v>
      </c>
      <c r="C60" s="3">
        <v>841</v>
      </c>
      <c r="D60" s="20">
        <v>1112</v>
      </c>
      <c r="E60" s="3">
        <f t="shared" si="5"/>
        <v>1953</v>
      </c>
      <c r="F60" s="215"/>
      <c r="G60" s="221" t="s">
        <v>61</v>
      </c>
      <c r="H60" s="18">
        <f>SUM(C57:C61)</f>
        <v>5104</v>
      </c>
      <c r="I60" s="188"/>
      <c r="J60" s="5"/>
      <c r="L60" s="13"/>
      <c r="M60" s="13"/>
      <c r="N60" s="13"/>
      <c r="O60" s="13"/>
      <c r="P60" s="13"/>
      <c r="Q60" s="13"/>
      <c r="R60" s="13"/>
    </row>
    <row r="61" spans="1:18" ht="15">
      <c r="A61" s="13"/>
      <c r="B61" s="147" t="s">
        <v>18</v>
      </c>
      <c r="C61" s="3">
        <v>979</v>
      </c>
      <c r="D61" s="20">
        <v>1266</v>
      </c>
      <c r="E61" s="3">
        <f t="shared" si="5"/>
        <v>2245</v>
      </c>
      <c r="F61" s="215"/>
      <c r="G61" s="222" t="s">
        <v>62</v>
      </c>
      <c r="H61" s="3">
        <f>SUM(D62:D65)</f>
        <v>4658</v>
      </c>
      <c r="I61" s="188"/>
      <c r="J61" s="5"/>
      <c r="L61" s="13"/>
      <c r="M61" s="13"/>
      <c r="N61" s="13"/>
      <c r="O61" s="13"/>
      <c r="P61" s="13"/>
      <c r="Q61" s="13"/>
      <c r="R61" s="13"/>
    </row>
    <row r="62" spans="1:18" ht="15">
      <c r="A62" s="13"/>
      <c r="B62" s="147" t="s">
        <v>19</v>
      </c>
      <c r="C62" s="3">
        <v>953</v>
      </c>
      <c r="D62" s="20">
        <v>1229</v>
      </c>
      <c r="E62" s="3">
        <f t="shared" si="5"/>
        <v>2182</v>
      </c>
      <c r="F62" s="215"/>
      <c r="G62" s="222" t="s">
        <v>65</v>
      </c>
      <c r="H62" s="3">
        <f>SUM(E53:E56)</f>
        <v>8542</v>
      </c>
      <c r="I62" s="188"/>
      <c r="J62" s="5"/>
      <c r="L62" s="13"/>
      <c r="M62" s="13"/>
      <c r="N62" s="13"/>
      <c r="O62" s="13"/>
      <c r="P62" s="13"/>
      <c r="Q62" s="13"/>
      <c r="R62" s="13"/>
    </row>
    <row r="63" spans="1:18" ht="15">
      <c r="A63" s="13"/>
      <c r="B63" s="147" t="s">
        <v>20</v>
      </c>
      <c r="C63" s="3">
        <v>1022</v>
      </c>
      <c r="D63" s="20">
        <v>1234</v>
      </c>
      <c r="E63" s="3">
        <f t="shared" si="5"/>
        <v>2256</v>
      </c>
      <c r="F63" s="215"/>
      <c r="G63" s="222" t="s">
        <v>59</v>
      </c>
      <c r="H63" s="3">
        <f>SUM(E66:E69)</f>
        <v>6220</v>
      </c>
      <c r="I63" s="188"/>
      <c r="L63" s="13"/>
      <c r="M63" s="13"/>
      <c r="N63" s="13"/>
      <c r="O63" s="13"/>
      <c r="P63" s="13"/>
      <c r="Q63" s="13"/>
      <c r="R63" s="13"/>
    </row>
    <row r="64" spans="1:18" ht="15">
      <c r="A64" s="13"/>
      <c r="B64" s="147" t="s">
        <v>21</v>
      </c>
      <c r="C64" s="3">
        <v>891</v>
      </c>
      <c r="D64" s="20">
        <v>1123</v>
      </c>
      <c r="E64" s="3">
        <f t="shared" si="5"/>
        <v>2014</v>
      </c>
      <c r="F64" s="215"/>
      <c r="G64" s="222" t="s">
        <v>57</v>
      </c>
      <c r="H64" s="3">
        <v>454</v>
      </c>
      <c r="I64" s="188"/>
      <c r="L64" s="13"/>
      <c r="M64" s="13"/>
      <c r="N64" s="13"/>
      <c r="O64" s="13"/>
      <c r="P64" s="13"/>
      <c r="Q64" s="13"/>
      <c r="R64" s="13"/>
    </row>
    <row r="65" spans="1:18" ht="15">
      <c r="A65" s="13"/>
      <c r="B65" s="147" t="s">
        <v>22</v>
      </c>
      <c r="C65" s="3">
        <v>814</v>
      </c>
      <c r="D65" s="20">
        <v>1072</v>
      </c>
      <c r="E65" s="3">
        <f t="shared" si="5"/>
        <v>1886</v>
      </c>
      <c r="F65" s="215"/>
      <c r="G65" s="222" t="s">
        <v>58</v>
      </c>
      <c r="H65" s="3">
        <v>403</v>
      </c>
      <c r="I65" s="188"/>
      <c r="L65" s="13"/>
      <c r="M65" s="13"/>
      <c r="N65" s="13"/>
      <c r="O65" s="13"/>
      <c r="P65" s="13"/>
      <c r="Q65" s="13"/>
      <c r="R65" s="13"/>
    </row>
    <row r="66" spans="1:18" ht="15.75" thickBot="1">
      <c r="A66" s="13"/>
      <c r="B66" s="147" t="s">
        <v>23</v>
      </c>
      <c r="C66" s="3">
        <v>758</v>
      </c>
      <c r="D66" s="20">
        <v>1035</v>
      </c>
      <c r="E66" s="3">
        <f t="shared" si="5"/>
        <v>1793</v>
      </c>
      <c r="F66" s="215"/>
      <c r="G66" s="222" t="s">
        <v>64</v>
      </c>
      <c r="H66" s="220">
        <f>ROUND(E65/5,0)</f>
        <v>377</v>
      </c>
      <c r="I66" s="247" t="s">
        <v>113</v>
      </c>
      <c r="L66" s="13"/>
      <c r="M66" s="13"/>
      <c r="N66" s="13"/>
      <c r="O66" s="13"/>
      <c r="P66" s="13"/>
      <c r="Q66" s="13"/>
      <c r="R66" s="13"/>
    </row>
    <row r="67" spans="1:18" ht="15">
      <c r="A67" s="13"/>
      <c r="B67" s="147" t="s">
        <v>24</v>
      </c>
      <c r="C67" s="3">
        <v>633</v>
      </c>
      <c r="D67" s="20">
        <v>892</v>
      </c>
      <c r="E67" s="3">
        <f t="shared" si="5"/>
        <v>1525</v>
      </c>
      <c r="F67" s="215"/>
      <c r="G67" s="224" t="s">
        <v>96</v>
      </c>
      <c r="H67" s="3">
        <v>384</v>
      </c>
      <c r="L67" s="13"/>
      <c r="M67" s="13"/>
      <c r="N67" s="13"/>
      <c r="O67" s="13"/>
      <c r="P67" s="13"/>
      <c r="Q67" s="13"/>
      <c r="R67" s="13"/>
    </row>
    <row r="68" spans="1:18" ht="15.75" thickBot="1">
      <c r="A68" s="13"/>
      <c r="B68" s="147" t="s">
        <v>25</v>
      </c>
      <c r="C68" s="3">
        <v>472</v>
      </c>
      <c r="D68" s="20">
        <v>719</v>
      </c>
      <c r="E68" s="3">
        <f t="shared" si="5"/>
        <v>1191</v>
      </c>
      <c r="F68" s="215"/>
      <c r="G68" s="223" t="s">
        <v>97</v>
      </c>
      <c r="H68" s="220">
        <v>465</v>
      </c>
      <c r="L68" s="13"/>
      <c r="M68" s="13"/>
      <c r="N68" s="13"/>
      <c r="O68" s="13"/>
      <c r="P68" s="13"/>
      <c r="Q68" s="13"/>
      <c r="R68" s="13"/>
    </row>
    <row r="69" spans="1:18" ht="15">
      <c r="A69" s="13"/>
      <c r="B69" s="147" t="s">
        <v>26</v>
      </c>
      <c r="C69" s="3">
        <v>571</v>
      </c>
      <c r="D69" s="20">
        <v>1140</v>
      </c>
      <c r="E69" s="3">
        <f t="shared" si="5"/>
        <v>1711</v>
      </c>
      <c r="F69" s="215"/>
      <c r="L69" s="13"/>
      <c r="M69" s="13"/>
      <c r="N69" s="13"/>
      <c r="O69" s="13"/>
      <c r="P69" s="13"/>
      <c r="Q69" s="13"/>
      <c r="R69" s="13"/>
    </row>
    <row r="70" spans="1:18" ht="15.75" thickBot="1">
      <c r="A70" s="13"/>
      <c r="B70" s="147" t="s">
        <v>112</v>
      </c>
      <c r="C70" s="3">
        <v>5</v>
      </c>
      <c r="D70" s="20">
        <v>11</v>
      </c>
      <c r="E70" s="3">
        <f t="shared" si="5"/>
        <v>16</v>
      </c>
      <c r="F70" s="215"/>
      <c r="L70" s="13"/>
      <c r="M70" s="13"/>
      <c r="N70" s="13"/>
      <c r="O70" s="13"/>
      <c r="P70" s="13"/>
      <c r="Q70" s="13"/>
      <c r="R70" s="13"/>
    </row>
    <row r="71" spans="1:18" ht="15.75" thickBot="1">
      <c r="A71" s="13"/>
      <c r="B71" s="149" t="s">
        <v>14</v>
      </c>
      <c r="C71" s="150">
        <f>SUM(C53:C70)</f>
        <v>15469</v>
      </c>
      <c r="D71" s="151">
        <f>SUM(D53:D70)</f>
        <v>19141</v>
      </c>
      <c r="E71" s="150">
        <f>SUM(E53:E70)</f>
        <v>34610</v>
      </c>
      <c r="F71" s="215"/>
      <c r="L71" s="13"/>
      <c r="M71" s="13"/>
      <c r="N71" s="13"/>
      <c r="O71" s="13"/>
      <c r="P71" s="13"/>
      <c r="Q71" s="13"/>
      <c r="R71" s="13"/>
    </row>
    <row r="72" spans="1:18" ht="19.5" customHeight="1" thickBot="1">
      <c r="A72" s="13"/>
      <c r="B72" s="11"/>
      <c r="C72" s="15"/>
      <c r="D72" s="15"/>
      <c r="E72" s="88"/>
      <c r="F72" s="215"/>
      <c r="L72" s="13"/>
      <c r="M72" s="13"/>
      <c r="N72" s="13"/>
      <c r="O72" s="13"/>
      <c r="P72" s="13"/>
      <c r="Q72" s="13"/>
      <c r="R72" s="13"/>
    </row>
    <row r="73" spans="1:18" ht="26.25" customHeight="1" thickBot="1">
      <c r="A73" s="13"/>
      <c r="B73" s="253" t="s">
        <v>45</v>
      </c>
      <c r="C73" s="255" t="s">
        <v>82</v>
      </c>
      <c r="D73" s="256"/>
      <c r="E73" s="257"/>
      <c r="F73" s="215"/>
      <c r="G73" s="253" t="s">
        <v>45</v>
      </c>
      <c r="H73" s="255" t="s">
        <v>82</v>
      </c>
      <c r="I73" s="256"/>
      <c r="J73" s="257"/>
      <c r="K73" s="13"/>
      <c r="L73" s="13"/>
      <c r="M73" s="13"/>
      <c r="N73" s="13"/>
      <c r="O73" s="13"/>
      <c r="P73" s="13"/>
      <c r="Q73" s="13"/>
      <c r="R73" s="13"/>
    </row>
    <row r="74" spans="1:18" ht="13.5" thickBot="1">
      <c r="A74" s="13"/>
      <c r="B74" s="254"/>
      <c r="C74" s="144" t="s">
        <v>2</v>
      </c>
      <c r="D74" s="145" t="s">
        <v>3</v>
      </c>
      <c r="E74" s="146" t="s">
        <v>4</v>
      </c>
      <c r="F74" s="215"/>
      <c r="G74" s="254"/>
      <c r="H74" s="144" t="s">
        <v>2</v>
      </c>
      <c r="I74" s="145" t="s">
        <v>3</v>
      </c>
      <c r="J74" s="146" t="s">
        <v>4</v>
      </c>
      <c r="K74" s="13"/>
      <c r="L74" s="13"/>
      <c r="M74" s="13"/>
      <c r="N74" s="13"/>
      <c r="O74" s="13"/>
      <c r="P74" s="13"/>
      <c r="Q74" s="13"/>
      <c r="R74" s="13"/>
    </row>
    <row r="75" spans="1:18" ht="15">
      <c r="A75" s="13"/>
      <c r="B75" s="147" t="s">
        <v>5</v>
      </c>
      <c r="C75" s="3">
        <v>353</v>
      </c>
      <c r="D75" s="20">
        <v>350</v>
      </c>
      <c r="E75" s="18">
        <f aca="true" t="shared" si="7" ref="E75:E92">SUM(C75:D75)</f>
        <v>703</v>
      </c>
      <c r="F75" s="215"/>
      <c r="G75" s="152" t="s">
        <v>6</v>
      </c>
      <c r="H75" s="4">
        <f>SUM(C75:C76)</f>
        <v>749</v>
      </c>
      <c r="I75" s="18">
        <f>SUM(D75:D76)</f>
        <v>705</v>
      </c>
      <c r="J75" s="18">
        <f aca="true" t="shared" si="8" ref="J75:J80">SUM(H75:I75)</f>
        <v>1454</v>
      </c>
      <c r="K75" s="13"/>
      <c r="L75" s="13"/>
      <c r="M75" s="13"/>
      <c r="N75" s="13"/>
      <c r="O75" s="13"/>
      <c r="P75" s="13"/>
      <c r="Q75" s="13"/>
      <c r="R75" s="13"/>
    </row>
    <row r="76" spans="1:18" ht="15">
      <c r="A76" s="13"/>
      <c r="B76" s="148" t="s">
        <v>7</v>
      </c>
      <c r="C76" s="3">
        <v>396</v>
      </c>
      <c r="D76" s="20">
        <v>355</v>
      </c>
      <c r="E76" s="3">
        <f t="shared" si="7"/>
        <v>751</v>
      </c>
      <c r="F76" s="215"/>
      <c r="G76" s="153" t="s">
        <v>8</v>
      </c>
      <c r="H76" s="4">
        <f>SUM(C77:C78)</f>
        <v>802</v>
      </c>
      <c r="I76" s="3">
        <f>SUM(D77:D78)</f>
        <v>764</v>
      </c>
      <c r="J76" s="3">
        <f t="shared" si="8"/>
        <v>1566</v>
      </c>
      <c r="K76" s="13"/>
      <c r="L76" s="13"/>
      <c r="M76" s="13"/>
      <c r="N76" s="13"/>
      <c r="O76" s="13"/>
      <c r="P76" s="13"/>
      <c r="Q76" s="13"/>
      <c r="R76" s="13"/>
    </row>
    <row r="77" spans="1:18" ht="15">
      <c r="A77" s="13"/>
      <c r="B77" s="147" t="s">
        <v>60</v>
      </c>
      <c r="C77" s="3">
        <v>392</v>
      </c>
      <c r="D77" s="20">
        <v>355</v>
      </c>
      <c r="E77" s="3">
        <f t="shared" si="7"/>
        <v>747</v>
      </c>
      <c r="F77" s="215"/>
      <c r="G77" s="153" t="s">
        <v>10</v>
      </c>
      <c r="H77" s="4">
        <f>SUM(C79:C87)</f>
        <v>2830</v>
      </c>
      <c r="I77" s="3">
        <f>SUM(D79:D87)</f>
        <v>3636</v>
      </c>
      <c r="J77" s="3">
        <f t="shared" si="8"/>
        <v>6466</v>
      </c>
      <c r="K77" s="13"/>
      <c r="L77" s="13"/>
      <c r="M77" s="13"/>
      <c r="N77" s="13"/>
      <c r="O77" s="13"/>
      <c r="P77" s="13"/>
      <c r="Q77" s="13"/>
      <c r="R77" s="13"/>
    </row>
    <row r="78" spans="1:18" ht="15">
      <c r="A78" s="13"/>
      <c r="B78" s="147" t="s">
        <v>11</v>
      </c>
      <c r="C78" s="3">
        <v>410</v>
      </c>
      <c r="D78" s="20">
        <v>409</v>
      </c>
      <c r="E78" s="3">
        <f t="shared" si="7"/>
        <v>819</v>
      </c>
      <c r="F78" s="215"/>
      <c r="G78" s="153" t="s">
        <v>12</v>
      </c>
      <c r="H78" s="4">
        <f>SUM(C88:C91)</f>
        <v>529</v>
      </c>
      <c r="I78" s="3">
        <f>SUM(D88:D91)</f>
        <v>691</v>
      </c>
      <c r="J78" s="3">
        <f t="shared" si="8"/>
        <v>1220</v>
      </c>
      <c r="K78" s="13"/>
      <c r="L78" s="13"/>
      <c r="M78" s="13"/>
      <c r="N78" s="13"/>
      <c r="O78" s="13"/>
      <c r="P78" s="13"/>
      <c r="Q78" s="13"/>
      <c r="R78" s="13"/>
    </row>
    <row r="79" spans="1:18" ht="15.75" thickBot="1">
      <c r="A79" s="13"/>
      <c r="B79" s="147" t="s">
        <v>13</v>
      </c>
      <c r="C79" s="3">
        <v>391</v>
      </c>
      <c r="D79" s="20">
        <v>476</v>
      </c>
      <c r="E79" s="3">
        <f t="shared" si="7"/>
        <v>867</v>
      </c>
      <c r="F79" s="215"/>
      <c r="G79" s="147" t="s">
        <v>112</v>
      </c>
      <c r="H79" s="20">
        <f>+C92</f>
        <v>0</v>
      </c>
      <c r="I79" s="3">
        <f>+D92</f>
        <v>2</v>
      </c>
      <c r="J79" s="3">
        <f t="shared" si="8"/>
        <v>2</v>
      </c>
      <c r="L79" s="13"/>
      <c r="M79" s="13"/>
      <c r="N79" s="13"/>
      <c r="O79" s="13"/>
      <c r="P79" s="13"/>
      <c r="Q79" s="13"/>
      <c r="R79" s="13"/>
    </row>
    <row r="80" spans="1:18" ht="15.75" thickBot="1">
      <c r="A80" s="13"/>
      <c r="B80" s="147" t="s">
        <v>15</v>
      </c>
      <c r="C80" s="3">
        <v>334</v>
      </c>
      <c r="D80" s="20">
        <v>491</v>
      </c>
      <c r="E80" s="3">
        <f t="shared" si="7"/>
        <v>825</v>
      </c>
      <c r="F80" s="215"/>
      <c r="G80" s="231" t="s">
        <v>14</v>
      </c>
      <c r="H80" s="151">
        <f>SUM(H75:H79)</f>
        <v>4910</v>
      </c>
      <c r="I80" s="150">
        <f>SUM(I75:I79)</f>
        <v>5798</v>
      </c>
      <c r="J80" s="150">
        <f t="shared" si="8"/>
        <v>10708</v>
      </c>
      <c r="K80" s="84"/>
      <c r="L80" s="13"/>
      <c r="M80" s="13"/>
      <c r="N80" s="13"/>
      <c r="O80" s="13"/>
      <c r="P80" s="13"/>
      <c r="Q80" s="13"/>
      <c r="R80" s="13"/>
    </row>
    <row r="81" spans="1:18" ht="15.75" thickBot="1">
      <c r="A81" s="13"/>
      <c r="B81" s="147" t="s">
        <v>16</v>
      </c>
      <c r="C81" s="3">
        <v>341</v>
      </c>
      <c r="D81" s="20">
        <v>419</v>
      </c>
      <c r="E81" s="3">
        <f t="shared" si="7"/>
        <v>760</v>
      </c>
      <c r="F81" s="215"/>
      <c r="K81" s="13"/>
      <c r="L81" s="13"/>
      <c r="M81" s="13"/>
      <c r="N81" s="13"/>
      <c r="O81" s="13"/>
      <c r="P81" s="13"/>
      <c r="Q81" s="13"/>
      <c r="R81" s="13"/>
    </row>
    <row r="82" spans="1:18" ht="15">
      <c r="A82" s="13"/>
      <c r="B82" s="147" t="s">
        <v>17</v>
      </c>
      <c r="C82" s="3">
        <v>294</v>
      </c>
      <c r="D82" s="20">
        <v>398</v>
      </c>
      <c r="E82" s="3">
        <f t="shared" si="7"/>
        <v>692</v>
      </c>
      <c r="F82" s="215"/>
      <c r="G82" s="221" t="s">
        <v>61</v>
      </c>
      <c r="H82" s="18">
        <f>SUM(C79:C83)</f>
        <v>1684</v>
      </c>
      <c r="I82" s="188"/>
      <c r="J82" s="5"/>
      <c r="K82" s="13"/>
      <c r="L82" s="13"/>
      <c r="M82" s="13"/>
      <c r="N82" s="13"/>
      <c r="O82" s="13"/>
      <c r="P82" s="13"/>
      <c r="Q82" s="13"/>
      <c r="R82" s="13"/>
    </row>
    <row r="83" spans="1:18" ht="15">
      <c r="A83" s="13"/>
      <c r="B83" s="147" t="s">
        <v>18</v>
      </c>
      <c r="C83" s="3">
        <v>324</v>
      </c>
      <c r="D83" s="20">
        <v>457</v>
      </c>
      <c r="E83" s="3">
        <f t="shared" si="7"/>
        <v>781</v>
      </c>
      <c r="F83" s="215"/>
      <c r="G83" s="222" t="s">
        <v>62</v>
      </c>
      <c r="H83" s="3">
        <f>SUM(D84:D87)</f>
        <v>1395</v>
      </c>
      <c r="I83" s="188"/>
      <c r="J83" s="5"/>
      <c r="K83" s="16"/>
      <c r="L83" s="16"/>
      <c r="M83" s="16"/>
      <c r="N83" s="13"/>
      <c r="O83" s="13"/>
      <c r="P83" s="13"/>
      <c r="Q83" s="13"/>
      <c r="R83" s="13"/>
    </row>
    <row r="84" spans="1:18" ht="15">
      <c r="A84" s="13"/>
      <c r="B84" s="147" t="s">
        <v>19</v>
      </c>
      <c r="C84" s="3">
        <v>315</v>
      </c>
      <c r="D84" s="20">
        <v>378</v>
      </c>
      <c r="E84" s="3">
        <f t="shared" si="7"/>
        <v>693</v>
      </c>
      <c r="F84" s="215"/>
      <c r="G84" s="222" t="s">
        <v>65</v>
      </c>
      <c r="H84" s="3">
        <f>SUM(E75:E78)</f>
        <v>3020</v>
      </c>
      <c r="I84" s="188"/>
      <c r="J84" s="5"/>
      <c r="K84" s="16"/>
      <c r="L84" s="16"/>
      <c r="M84" s="16"/>
      <c r="N84" s="13"/>
      <c r="O84" s="13"/>
      <c r="P84" s="13"/>
      <c r="Q84" s="13"/>
      <c r="R84" s="13"/>
    </row>
    <row r="85" spans="1:13" ht="15">
      <c r="A85" s="13"/>
      <c r="B85" s="147" t="s">
        <v>20</v>
      </c>
      <c r="C85" s="3">
        <v>330</v>
      </c>
      <c r="D85" s="20">
        <v>406</v>
      </c>
      <c r="E85" s="3">
        <f t="shared" si="7"/>
        <v>736</v>
      </c>
      <c r="F85" s="215"/>
      <c r="G85" s="222" t="s">
        <v>59</v>
      </c>
      <c r="H85" s="3">
        <f>SUM(E88:E91)</f>
        <v>1220</v>
      </c>
      <c r="I85" s="188"/>
      <c r="J85" s="16"/>
      <c r="K85" s="16"/>
      <c r="L85" s="16"/>
      <c r="M85" s="16"/>
    </row>
    <row r="86" spans="1:13" ht="15">
      <c r="A86" s="13"/>
      <c r="B86" s="147" t="s">
        <v>21</v>
      </c>
      <c r="C86" s="3">
        <v>291</v>
      </c>
      <c r="D86" s="20">
        <v>334</v>
      </c>
      <c r="E86" s="3">
        <f t="shared" si="7"/>
        <v>625</v>
      </c>
      <c r="F86" s="215"/>
      <c r="G86" s="222" t="s">
        <v>57</v>
      </c>
      <c r="H86" s="3">
        <v>146</v>
      </c>
      <c r="I86" s="188"/>
      <c r="J86" s="16"/>
      <c r="K86" s="16"/>
      <c r="L86" s="16"/>
      <c r="M86" s="16"/>
    </row>
    <row r="87" spans="1:13" ht="15">
      <c r="A87" s="13"/>
      <c r="B87" s="147" t="s">
        <v>22</v>
      </c>
      <c r="C87" s="3">
        <v>210</v>
      </c>
      <c r="D87" s="20">
        <v>277</v>
      </c>
      <c r="E87" s="3">
        <f t="shared" si="7"/>
        <v>487</v>
      </c>
      <c r="F87" s="215"/>
      <c r="G87" s="222" t="s">
        <v>58</v>
      </c>
      <c r="H87" s="3">
        <v>135</v>
      </c>
      <c r="I87" s="188"/>
      <c r="J87" s="16"/>
      <c r="K87" s="16"/>
      <c r="L87" s="16"/>
      <c r="M87" s="16"/>
    </row>
    <row r="88" spans="1:13" ht="15.75" thickBot="1">
      <c r="A88" s="13"/>
      <c r="B88" s="147" t="s">
        <v>23</v>
      </c>
      <c r="C88" s="3">
        <v>201</v>
      </c>
      <c r="D88" s="20">
        <v>217</v>
      </c>
      <c r="E88" s="3">
        <f t="shared" si="7"/>
        <v>418</v>
      </c>
      <c r="F88" s="215"/>
      <c r="G88" s="222" t="s">
        <v>64</v>
      </c>
      <c r="H88" s="220">
        <f>ROUND(E87/5,0)</f>
        <v>97</v>
      </c>
      <c r="I88" s="247" t="s">
        <v>113</v>
      </c>
      <c r="J88" s="16"/>
      <c r="K88" s="17"/>
      <c r="L88" s="17"/>
      <c r="M88" s="17"/>
    </row>
    <row r="89" spans="1:13" ht="15">
      <c r="A89" s="13"/>
      <c r="B89" s="147" t="s">
        <v>24</v>
      </c>
      <c r="C89" s="3">
        <v>131</v>
      </c>
      <c r="D89" s="20">
        <v>180</v>
      </c>
      <c r="E89" s="3">
        <f t="shared" si="7"/>
        <v>311</v>
      </c>
      <c r="F89" s="215"/>
      <c r="G89" s="224" t="s">
        <v>96</v>
      </c>
      <c r="H89" s="3">
        <v>135</v>
      </c>
      <c r="I89" s="17"/>
      <c r="J89" s="17"/>
      <c r="K89" s="17"/>
      <c r="L89" s="17"/>
      <c r="M89" s="17"/>
    </row>
    <row r="90" spans="1:13" ht="15.75" thickBot="1">
      <c r="A90" s="13"/>
      <c r="B90" s="147" t="s">
        <v>25</v>
      </c>
      <c r="C90" s="3">
        <v>115</v>
      </c>
      <c r="D90" s="20">
        <v>144</v>
      </c>
      <c r="E90" s="3">
        <f t="shared" si="7"/>
        <v>259</v>
      </c>
      <c r="F90" s="215"/>
      <c r="G90" s="223" t="s">
        <v>97</v>
      </c>
      <c r="H90" s="220">
        <v>181</v>
      </c>
      <c r="I90" s="17"/>
      <c r="J90" s="17"/>
      <c r="K90" s="17"/>
      <c r="L90" s="17"/>
      <c r="M90" s="17"/>
    </row>
    <row r="91" spans="1:13" ht="15">
      <c r="A91" s="13"/>
      <c r="B91" s="147" t="s">
        <v>26</v>
      </c>
      <c r="C91" s="3">
        <v>82</v>
      </c>
      <c r="D91" s="20">
        <v>150</v>
      </c>
      <c r="E91" s="3">
        <f t="shared" si="7"/>
        <v>232</v>
      </c>
      <c r="F91" s="215"/>
      <c r="G91" s="13"/>
      <c r="H91" s="17"/>
      <c r="I91" s="17"/>
      <c r="J91" s="17"/>
      <c r="K91" s="17"/>
      <c r="L91" s="17"/>
      <c r="M91" s="17"/>
    </row>
    <row r="92" spans="1:13" ht="15.75" thickBot="1">
      <c r="A92" s="13"/>
      <c r="B92" s="147" t="s">
        <v>112</v>
      </c>
      <c r="C92" s="3">
        <v>0</v>
      </c>
      <c r="D92" s="20">
        <v>2</v>
      </c>
      <c r="E92" s="3">
        <f t="shared" si="7"/>
        <v>2</v>
      </c>
      <c r="F92" s="215"/>
      <c r="G92" s="13"/>
      <c r="H92" s="17"/>
      <c r="I92" s="17"/>
      <c r="J92" s="17"/>
      <c r="K92" s="17"/>
      <c r="L92" s="17"/>
      <c r="M92" s="17"/>
    </row>
    <row r="93" spans="1:13" ht="15.75" thickBot="1">
      <c r="A93" s="13"/>
      <c r="B93" s="149" t="s">
        <v>14</v>
      </c>
      <c r="C93" s="150">
        <f>SUM(C75:C92)</f>
        <v>4910</v>
      </c>
      <c r="D93" s="151">
        <f>SUM(D75:D92)</f>
        <v>5798</v>
      </c>
      <c r="E93" s="150">
        <f>SUM(E75:E92)</f>
        <v>10708</v>
      </c>
      <c r="F93" s="215"/>
      <c r="G93" s="13"/>
      <c r="H93" s="17"/>
      <c r="I93" s="17"/>
      <c r="J93" s="17"/>
      <c r="K93" s="17"/>
      <c r="L93" s="17"/>
      <c r="M93" s="17"/>
    </row>
    <row r="94" spans="1:13" ht="18" customHeight="1" thickBot="1">
      <c r="A94" s="13"/>
      <c r="B94" s="13"/>
      <c r="C94" s="13"/>
      <c r="D94" s="13"/>
      <c r="E94" s="87"/>
      <c r="F94" s="215"/>
      <c r="G94" s="13"/>
      <c r="H94" s="16"/>
      <c r="I94" s="16"/>
      <c r="J94" s="16"/>
      <c r="K94" s="16"/>
      <c r="L94" s="16"/>
      <c r="M94" s="16"/>
    </row>
    <row r="95" spans="2:13" s="91" customFormat="1" ht="26.25" customHeight="1" thickBot="1">
      <c r="B95" s="253" t="s">
        <v>45</v>
      </c>
      <c r="C95" s="255" t="s">
        <v>83</v>
      </c>
      <c r="D95" s="256"/>
      <c r="E95" s="257"/>
      <c r="F95" s="215"/>
      <c r="G95" s="253" t="s">
        <v>45</v>
      </c>
      <c r="H95" s="255" t="s">
        <v>83</v>
      </c>
      <c r="I95" s="256"/>
      <c r="J95" s="257"/>
      <c r="K95" s="92"/>
      <c r="L95" s="92"/>
      <c r="M95" s="92"/>
    </row>
    <row r="96" spans="2:13" ht="13.5" thickBot="1">
      <c r="B96" s="254"/>
      <c r="C96" s="144" t="s">
        <v>2</v>
      </c>
      <c r="D96" s="145" t="s">
        <v>3</v>
      </c>
      <c r="E96" s="146" t="s">
        <v>4</v>
      </c>
      <c r="F96" s="215"/>
      <c r="G96" s="254"/>
      <c r="H96" s="144" t="s">
        <v>2</v>
      </c>
      <c r="I96" s="145" t="s">
        <v>3</v>
      </c>
      <c r="J96" s="146" t="s">
        <v>4</v>
      </c>
      <c r="K96" s="16"/>
      <c r="L96" s="16"/>
      <c r="M96" s="16"/>
    </row>
    <row r="97" spans="2:13" ht="15">
      <c r="B97" s="147" t="s">
        <v>5</v>
      </c>
      <c r="C97" s="3">
        <v>634</v>
      </c>
      <c r="D97" s="20">
        <v>661</v>
      </c>
      <c r="E97" s="18">
        <f>SUM(C97:D97)</f>
        <v>1295</v>
      </c>
      <c r="F97" s="215"/>
      <c r="G97" s="152" t="s">
        <v>6</v>
      </c>
      <c r="H97" s="4">
        <f>SUM(C97:C98)</f>
        <v>1395</v>
      </c>
      <c r="I97" s="18">
        <f>SUM(D97:D98)</f>
        <v>1395</v>
      </c>
      <c r="J97" s="18">
        <f aca="true" t="shared" si="9" ref="J97:J102">SUM(H97:I97)</f>
        <v>2790</v>
      </c>
      <c r="K97" s="13"/>
      <c r="L97" s="13"/>
      <c r="M97" s="13"/>
    </row>
    <row r="98" spans="2:13" ht="15">
      <c r="B98" s="148" t="s">
        <v>7</v>
      </c>
      <c r="C98" s="3">
        <v>761</v>
      </c>
      <c r="D98" s="20">
        <v>734</v>
      </c>
      <c r="E98" s="3">
        <f aca="true" t="shared" si="10" ref="E98:E114">SUM(C98:D98)</f>
        <v>1495</v>
      </c>
      <c r="F98" s="215"/>
      <c r="G98" s="153" t="s">
        <v>8</v>
      </c>
      <c r="H98" s="4">
        <f>SUM(C99:C100)</f>
        <v>1572</v>
      </c>
      <c r="I98" s="3">
        <f>SUM(D99:D100)</f>
        <v>1639</v>
      </c>
      <c r="J98" s="3">
        <f t="shared" si="9"/>
        <v>3211</v>
      </c>
      <c r="K98" s="16"/>
      <c r="L98" s="16"/>
      <c r="M98" s="16"/>
    </row>
    <row r="99" spans="2:13" ht="15">
      <c r="B99" s="147" t="s">
        <v>9</v>
      </c>
      <c r="C99" s="3">
        <v>726</v>
      </c>
      <c r="D99" s="20">
        <v>748</v>
      </c>
      <c r="E99" s="3">
        <f t="shared" si="10"/>
        <v>1474</v>
      </c>
      <c r="F99" s="215"/>
      <c r="G99" s="153" t="s">
        <v>10</v>
      </c>
      <c r="H99" s="4">
        <f>SUM(C101:C109)</f>
        <v>5982</v>
      </c>
      <c r="I99" s="3">
        <f>SUM(D101:D109)</f>
        <v>7104</v>
      </c>
      <c r="J99" s="3">
        <f t="shared" si="9"/>
        <v>13086</v>
      </c>
      <c r="K99" s="16"/>
      <c r="L99" s="16"/>
      <c r="M99" s="16"/>
    </row>
    <row r="100" spans="2:13" ht="15">
      <c r="B100" s="147" t="s">
        <v>11</v>
      </c>
      <c r="C100" s="3">
        <v>846</v>
      </c>
      <c r="D100" s="20">
        <v>891</v>
      </c>
      <c r="E100" s="3">
        <f t="shared" si="10"/>
        <v>1737</v>
      </c>
      <c r="F100" s="215"/>
      <c r="G100" s="153" t="s">
        <v>12</v>
      </c>
      <c r="H100" s="4">
        <f>SUM(C110:C113)</f>
        <v>944</v>
      </c>
      <c r="I100" s="3">
        <f>SUM(D110:D113)</f>
        <v>1355</v>
      </c>
      <c r="J100" s="3">
        <f t="shared" si="9"/>
        <v>2299</v>
      </c>
      <c r="K100" s="16"/>
      <c r="L100" s="16"/>
      <c r="M100" s="16"/>
    </row>
    <row r="101" spans="2:13" ht="15.75" thickBot="1">
      <c r="B101" s="147" t="s">
        <v>13</v>
      </c>
      <c r="C101" s="3">
        <v>956</v>
      </c>
      <c r="D101" s="20">
        <v>873</v>
      </c>
      <c r="E101" s="3">
        <f t="shared" si="10"/>
        <v>1829</v>
      </c>
      <c r="F101" s="215"/>
      <c r="G101" s="147" t="s">
        <v>112</v>
      </c>
      <c r="H101" s="20">
        <f>+C114</f>
        <v>1</v>
      </c>
      <c r="I101" s="3">
        <f>+D114</f>
        <v>13</v>
      </c>
      <c r="J101" s="3">
        <f t="shared" si="9"/>
        <v>14</v>
      </c>
      <c r="L101" s="16"/>
      <c r="M101" s="16"/>
    </row>
    <row r="102" spans="2:13" ht="15.75" thickBot="1">
      <c r="B102" s="147" t="s">
        <v>15</v>
      </c>
      <c r="C102" s="3">
        <v>752</v>
      </c>
      <c r="D102" s="20">
        <v>900</v>
      </c>
      <c r="E102" s="3">
        <f t="shared" si="10"/>
        <v>1652</v>
      </c>
      <c r="F102" s="215"/>
      <c r="G102" s="231" t="s">
        <v>14</v>
      </c>
      <c r="H102" s="151">
        <f>SUM(H97:H101)</f>
        <v>9894</v>
      </c>
      <c r="I102" s="150">
        <f>SUM(I97:I101)</f>
        <v>11506</v>
      </c>
      <c r="J102" s="150">
        <f t="shared" si="9"/>
        <v>21400</v>
      </c>
      <c r="K102" s="84"/>
      <c r="L102" s="16"/>
      <c r="M102" s="16"/>
    </row>
    <row r="103" spans="2:13" ht="15.75" thickBot="1">
      <c r="B103" s="147" t="s">
        <v>16</v>
      </c>
      <c r="C103" s="3">
        <v>625</v>
      </c>
      <c r="D103" s="20">
        <v>808</v>
      </c>
      <c r="E103" s="3">
        <f t="shared" si="10"/>
        <v>1433</v>
      </c>
      <c r="F103" s="215"/>
      <c r="K103" s="16"/>
      <c r="L103" s="16"/>
      <c r="M103" s="16"/>
    </row>
    <row r="104" spans="2:13" ht="15">
      <c r="B104" s="147" t="s">
        <v>17</v>
      </c>
      <c r="C104" s="3">
        <v>581</v>
      </c>
      <c r="D104" s="20">
        <v>725</v>
      </c>
      <c r="E104" s="3">
        <f t="shared" si="10"/>
        <v>1306</v>
      </c>
      <c r="F104" s="215"/>
      <c r="G104" s="221" t="s">
        <v>61</v>
      </c>
      <c r="H104" s="18">
        <f>SUM(C101:C105)</f>
        <v>3571</v>
      </c>
      <c r="I104" s="188"/>
      <c r="J104" s="5"/>
      <c r="K104" s="13"/>
      <c r="L104" s="13"/>
      <c r="M104" s="13"/>
    </row>
    <row r="105" spans="2:13" ht="15">
      <c r="B105" s="147" t="s">
        <v>18</v>
      </c>
      <c r="C105" s="3">
        <v>657</v>
      </c>
      <c r="D105" s="20">
        <v>876</v>
      </c>
      <c r="E105" s="3">
        <f t="shared" si="10"/>
        <v>1533</v>
      </c>
      <c r="F105" s="215"/>
      <c r="G105" s="222" t="s">
        <v>62</v>
      </c>
      <c r="H105" s="3">
        <f>SUM(D106:D109)</f>
        <v>2922</v>
      </c>
      <c r="I105" s="188"/>
      <c r="J105" s="5"/>
      <c r="K105" s="13"/>
      <c r="L105" s="13"/>
      <c r="M105" s="13"/>
    </row>
    <row r="106" spans="2:13" ht="15">
      <c r="B106" s="147" t="s">
        <v>19</v>
      </c>
      <c r="C106" s="3">
        <v>680</v>
      </c>
      <c r="D106" s="20">
        <v>837</v>
      </c>
      <c r="E106" s="3">
        <f t="shared" si="10"/>
        <v>1517</v>
      </c>
      <c r="F106" s="215"/>
      <c r="G106" s="222" t="s">
        <v>65</v>
      </c>
      <c r="H106" s="3">
        <f>SUM(E97:E100)</f>
        <v>6001</v>
      </c>
      <c r="I106" s="188"/>
      <c r="J106" s="5"/>
      <c r="K106" s="13"/>
      <c r="L106" s="13"/>
      <c r="M106" s="13"/>
    </row>
    <row r="107" spans="2:13" ht="15">
      <c r="B107" s="147" t="s">
        <v>20</v>
      </c>
      <c r="C107" s="3">
        <v>664</v>
      </c>
      <c r="D107" s="20">
        <v>837</v>
      </c>
      <c r="E107" s="3">
        <f t="shared" si="10"/>
        <v>1501</v>
      </c>
      <c r="F107" s="215"/>
      <c r="G107" s="222" t="s">
        <v>59</v>
      </c>
      <c r="H107" s="3">
        <f>SUM(E110:E113)</f>
        <v>2299</v>
      </c>
      <c r="I107" s="188"/>
      <c r="J107" s="13"/>
      <c r="K107" s="13"/>
      <c r="L107" s="13"/>
      <c r="M107" s="13"/>
    </row>
    <row r="108" spans="2:13" ht="15">
      <c r="B108" s="147" t="s">
        <v>21</v>
      </c>
      <c r="C108" s="3">
        <v>602</v>
      </c>
      <c r="D108" s="20">
        <v>689</v>
      </c>
      <c r="E108" s="3">
        <f t="shared" si="10"/>
        <v>1291</v>
      </c>
      <c r="F108" s="215"/>
      <c r="G108" s="222" t="s">
        <v>57</v>
      </c>
      <c r="H108" s="3">
        <v>316</v>
      </c>
      <c r="I108" s="188"/>
      <c r="J108" s="13"/>
      <c r="K108" s="13"/>
      <c r="L108" s="13"/>
      <c r="M108" s="13"/>
    </row>
    <row r="109" spans="2:13" ht="15">
      <c r="B109" s="147" t="s">
        <v>22</v>
      </c>
      <c r="C109" s="3">
        <v>465</v>
      </c>
      <c r="D109" s="20">
        <v>559</v>
      </c>
      <c r="E109" s="3">
        <f t="shared" si="10"/>
        <v>1024</v>
      </c>
      <c r="F109" s="215"/>
      <c r="G109" s="222" t="s">
        <v>58</v>
      </c>
      <c r="H109" s="3">
        <v>241</v>
      </c>
      <c r="I109" s="188"/>
      <c r="J109" s="13"/>
      <c r="K109" s="16"/>
      <c r="L109" s="16"/>
      <c r="M109" s="16"/>
    </row>
    <row r="110" spans="2:13" ht="15.75" thickBot="1">
      <c r="B110" s="147" t="s">
        <v>23</v>
      </c>
      <c r="C110" s="3">
        <v>346</v>
      </c>
      <c r="D110" s="20">
        <v>432</v>
      </c>
      <c r="E110" s="3">
        <f t="shared" si="10"/>
        <v>778</v>
      </c>
      <c r="F110" s="215"/>
      <c r="G110" s="222" t="s">
        <v>64</v>
      </c>
      <c r="H110" s="220">
        <f>ROUND(E109/5,0)</f>
        <v>205</v>
      </c>
      <c r="I110" s="247" t="s">
        <v>113</v>
      </c>
      <c r="J110" s="16"/>
      <c r="K110" s="16"/>
      <c r="L110" s="16"/>
      <c r="M110" s="16"/>
    </row>
    <row r="111" spans="2:13" ht="15">
      <c r="B111" s="147" t="s">
        <v>24</v>
      </c>
      <c r="C111" s="3">
        <v>243</v>
      </c>
      <c r="D111" s="20">
        <v>350</v>
      </c>
      <c r="E111" s="3">
        <f t="shared" si="10"/>
        <v>593</v>
      </c>
      <c r="F111" s="215"/>
      <c r="G111" s="224" t="s">
        <v>96</v>
      </c>
      <c r="H111" s="3">
        <v>280</v>
      </c>
      <c r="I111" s="13"/>
      <c r="J111" s="16"/>
      <c r="K111" s="16"/>
      <c r="L111" s="16"/>
      <c r="M111" s="16"/>
    </row>
    <row r="112" spans="2:13" ht="15.75" thickBot="1">
      <c r="B112" s="147" t="s">
        <v>25</v>
      </c>
      <c r="C112" s="3">
        <v>176</v>
      </c>
      <c r="D112" s="20">
        <v>247</v>
      </c>
      <c r="E112" s="3">
        <f t="shared" si="10"/>
        <v>423</v>
      </c>
      <c r="F112" s="215"/>
      <c r="G112" s="223" t="s">
        <v>97</v>
      </c>
      <c r="H112" s="220">
        <v>276</v>
      </c>
      <c r="I112" s="13"/>
      <c r="J112" s="16"/>
      <c r="K112" s="16"/>
      <c r="L112" s="16"/>
      <c r="M112" s="16"/>
    </row>
    <row r="113" spans="2:13" ht="15">
      <c r="B113" s="147" t="s">
        <v>26</v>
      </c>
      <c r="C113" s="3">
        <v>179</v>
      </c>
      <c r="D113" s="20">
        <v>326</v>
      </c>
      <c r="E113" s="3">
        <f t="shared" si="10"/>
        <v>505</v>
      </c>
      <c r="F113" s="215"/>
      <c r="G113" s="13"/>
      <c r="H113" s="13"/>
      <c r="I113" s="13"/>
      <c r="J113" s="16"/>
      <c r="K113" s="16"/>
      <c r="L113" s="16"/>
      <c r="M113" s="16"/>
    </row>
    <row r="114" spans="2:13" ht="15.75" thickBot="1">
      <c r="B114" s="147" t="s">
        <v>112</v>
      </c>
      <c r="C114" s="3">
        <v>1</v>
      </c>
      <c r="D114" s="20">
        <v>13</v>
      </c>
      <c r="E114" s="3">
        <f t="shared" si="10"/>
        <v>14</v>
      </c>
      <c r="F114" s="215"/>
      <c r="G114" s="13"/>
      <c r="H114" s="13"/>
      <c r="I114" s="13"/>
      <c r="J114" s="16"/>
      <c r="K114" s="16"/>
      <c r="L114" s="16"/>
      <c r="M114" s="16"/>
    </row>
    <row r="115" spans="2:13" ht="15.75" thickBot="1">
      <c r="B115" s="149" t="s">
        <v>14</v>
      </c>
      <c r="C115" s="150">
        <f>SUM(C97:C114)</f>
        <v>9894</v>
      </c>
      <c r="D115" s="151">
        <f>SUM(D97:D114)</f>
        <v>11506</v>
      </c>
      <c r="E115" s="150">
        <f>SUM(E97:E114)</f>
        <v>21400</v>
      </c>
      <c r="F115" s="215"/>
      <c r="G115" s="13"/>
      <c r="H115" s="13"/>
      <c r="I115" s="13"/>
      <c r="J115" s="13"/>
      <c r="K115" s="13"/>
      <c r="L115" s="13"/>
      <c r="M115" s="13"/>
    </row>
    <row r="116" spans="2:13" ht="18.75" customHeight="1" thickBot="1">
      <c r="B116" s="13"/>
      <c r="C116" s="13"/>
      <c r="D116" s="13"/>
      <c r="E116" s="87"/>
      <c r="F116" s="215"/>
      <c r="G116" s="13"/>
      <c r="H116" s="13"/>
      <c r="I116" s="13"/>
      <c r="J116" s="13"/>
      <c r="K116" s="13"/>
      <c r="L116" s="13"/>
      <c r="M116" s="13"/>
    </row>
    <row r="117" spans="2:13" s="91" customFormat="1" ht="26.25" customHeight="1" thickBot="1">
      <c r="B117" s="253" t="s">
        <v>45</v>
      </c>
      <c r="C117" s="255" t="s">
        <v>84</v>
      </c>
      <c r="D117" s="256"/>
      <c r="E117" s="257"/>
      <c r="F117" s="215"/>
      <c r="G117" s="253" t="s">
        <v>45</v>
      </c>
      <c r="H117" s="255" t="s">
        <v>84</v>
      </c>
      <c r="I117" s="256"/>
      <c r="J117" s="257"/>
      <c r="K117" s="93"/>
      <c r="L117" s="93"/>
      <c r="M117" s="93"/>
    </row>
    <row r="118" spans="2:13" ht="13.5" thickBot="1">
      <c r="B118" s="254"/>
      <c r="C118" s="144" t="s">
        <v>2</v>
      </c>
      <c r="D118" s="145" t="s">
        <v>3</v>
      </c>
      <c r="E118" s="146" t="s">
        <v>4</v>
      </c>
      <c r="F118" s="215"/>
      <c r="G118" s="254"/>
      <c r="H118" s="144" t="s">
        <v>2</v>
      </c>
      <c r="I118" s="145" t="s">
        <v>3</v>
      </c>
      <c r="J118" s="146" t="s">
        <v>4</v>
      </c>
      <c r="K118" s="13"/>
      <c r="L118" s="13"/>
      <c r="M118" s="13"/>
    </row>
    <row r="119" spans="2:13" ht="15">
      <c r="B119" s="147" t="s">
        <v>5</v>
      </c>
      <c r="C119" s="3">
        <v>581</v>
      </c>
      <c r="D119" s="20">
        <v>610</v>
      </c>
      <c r="E119" s="18">
        <f aca="true" t="shared" si="11" ref="E119:E136">SUM(C119:D119)</f>
        <v>1191</v>
      </c>
      <c r="F119" s="215"/>
      <c r="G119" s="152" t="s">
        <v>6</v>
      </c>
      <c r="H119" s="4">
        <f>SUM(C119:C120)</f>
        <v>1266</v>
      </c>
      <c r="I119" s="18">
        <f>SUM(D119:D120)</f>
        <v>1291</v>
      </c>
      <c r="J119" s="18">
        <f aca="true" t="shared" si="12" ref="J119:J124">SUM(H119:I119)</f>
        <v>2557</v>
      </c>
      <c r="K119" s="13"/>
      <c r="L119" s="13"/>
      <c r="M119" s="13"/>
    </row>
    <row r="120" spans="2:13" ht="15">
      <c r="B120" s="148" t="s">
        <v>7</v>
      </c>
      <c r="C120" s="3">
        <v>685</v>
      </c>
      <c r="D120" s="20">
        <v>681</v>
      </c>
      <c r="E120" s="3">
        <f t="shared" si="11"/>
        <v>1366</v>
      </c>
      <c r="F120" s="215"/>
      <c r="G120" s="153" t="s">
        <v>8</v>
      </c>
      <c r="H120" s="4">
        <f>SUM(C121:C122)</f>
        <v>1389</v>
      </c>
      <c r="I120" s="3">
        <f>SUM(D121:D122)</f>
        <v>1349</v>
      </c>
      <c r="J120" s="3">
        <f t="shared" si="12"/>
        <v>2738</v>
      </c>
      <c r="K120" s="13"/>
      <c r="L120" s="13"/>
      <c r="M120" s="13"/>
    </row>
    <row r="121" spans="2:13" ht="15">
      <c r="B121" s="147" t="s">
        <v>60</v>
      </c>
      <c r="C121" s="3">
        <v>687</v>
      </c>
      <c r="D121" s="20">
        <v>614</v>
      </c>
      <c r="E121" s="3">
        <f t="shared" si="11"/>
        <v>1301</v>
      </c>
      <c r="F121" s="215"/>
      <c r="G121" s="153" t="s">
        <v>10</v>
      </c>
      <c r="H121" s="4">
        <f>SUM(C123:C131)</f>
        <v>5004</v>
      </c>
      <c r="I121" s="3">
        <f>SUM(D123:D131)</f>
        <v>6281</v>
      </c>
      <c r="J121" s="3">
        <f t="shared" si="12"/>
        <v>11285</v>
      </c>
      <c r="K121" s="16"/>
      <c r="L121" s="16"/>
      <c r="M121" s="16"/>
    </row>
    <row r="122" spans="2:13" ht="15">
      <c r="B122" s="147" t="s">
        <v>11</v>
      </c>
      <c r="C122" s="3">
        <v>702</v>
      </c>
      <c r="D122" s="20">
        <v>735</v>
      </c>
      <c r="E122" s="3">
        <f t="shared" si="11"/>
        <v>1437</v>
      </c>
      <c r="F122" s="215"/>
      <c r="G122" s="153" t="s">
        <v>12</v>
      </c>
      <c r="H122" s="4">
        <f>SUM(C132:C135)</f>
        <v>945</v>
      </c>
      <c r="I122" s="3">
        <f>SUM(D132:D135)</f>
        <v>1516</v>
      </c>
      <c r="J122" s="3">
        <f t="shared" si="12"/>
        <v>2461</v>
      </c>
      <c r="K122" s="16"/>
      <c r="L122" s="16"/>
      <c r="M122" s="16"/>
    </row>
    <row r="123" spans="2:13" ht="15.75" thickBot="1">
      <c r="B123" s="147" t="s">
        <v>13</v>
      </c>
      <c r="C123" s="3">
        <v>736</v>
      </c>
      <c r="D123" s="20">
        <v>859</v>
      </c>
      <c r="E123" s="3">
        <f t="shared" si="11"/>
        <v>1595</v>
      </c>
      <c r="F123" s="215"/>
      <c r="G123" s="147" t="s">
        <v>112</v>
      </c>
      <c r="H123" s="20">
        <f>+C136</f>
        <v>0</v>
      </c>
      <c r="I123" s="3">
        <f>+D136</f>
        <v>3</v>
      </c>
      <c r="J123" s="3">
        <f t="shared" si="12"/>
        <v>3</v>
      </c>
      <c r="L123" s="16"/>
      <c r="M123" s="16"/>
    </row>
    <row r="124" spans="2:13" ht="15.75" thickBot="1">
      <c r="B124" s="147" t="s">
        <v>15</v>
      </c>
      <c r="C124" s="3">
        <v>652</v>
      </c>
      <c r="D124" s="20">
        <v>772</v>
      </c>
      <c r="E124" s="3">
        <f t="shared" si="11"/>
        <v>1424</v>
      </c>
      <c r="F124" s="215"/>
      <c r="G124" s="231" t="s">
        <v>14</v>
      </c>
      <c r="H124" s="151">
        <f>SUM(H119:H123)</f>
        <v>8604</v>
      </c>
      <c r="I124" s="150">
        <f>SUM(I119:I123)</f>
        <v>10440</v>
      </c>
      <c r="J124" s="150">
        <f t="shared" si="12"/>
        <v>19044</v>
      </c>
      <c r="K124" s="84"/>
      <c r="L124" s="16"/>
      <c r="M124" s="16"/>
    </row>
    <row r="125" spans="2:13" ht="15.75" thickBot="1">
      <c r="B125" s="147" t="s">
        <v>16</v>
      </c>
      <c r="C125" s="3">
        <v>517</v>
      </c>
      <c r="D125" s="20">
        <v>741</v>
      </c>
      <c r="E125" s="3">
        <f t="shared" si="11"/>
        <v>1258</v>
      </c>
      <c r="F125" s="215"/>
      <c r="K125" s="16"/>
      <c r="L125" s="16"/>
      <c r="M125" s="16"/>
    </row>
    <row r="126" spans="2:13" ht="15">
      <c r="B126" s="147" t="s">
        <v>17</v>
      </c>
      <c r="C126" s="3">
        <v>493</v>
      </c>
      <c r="D126" s="20">
        <v>709</v>
      </c>
      <c r="E126" s="3">
        <f t="shared" si="11"/>
        <v>1202</v>
      </c>
      <c r="F126" s="215"/>
      <c r="G126" s="221" t="s">
        <v>61</v>
      </c>
      <c r="H126" s="18">
        <f>SUM(C123:C127)</f>
        <v>2954</v>
      </c>
      <c r="I126" s="188"/>
      <c r="J126" s="5"/>
      <c r="K126" s="13"/>
      <c r="L126" s="13"/>
      <c r="M126" s="13"/>
    </row>
    <row r="127" spans="2:13" ht="15">
      <c r="B127" s="147" t="s">
        <v>18</v>
      </c>
      <c r="C127" s="3">
        <v>556</v>
      </c>
      <c r="D127" s="20">
        <v>729</v>
      </c>
      <c r="E127" s="3">
        <f t="shared" si="11"/>
        <v>1285</v>
      </c>
      <c r="F127" s="215"/>
      <c r="G127" s="222" t="s">
        <v>62</v>
      </c>
      <c r="H127" s="3">
        <f>SUM(D128:D131)</f>
        <v>2471</v>
      </c>
      <c r="I127" s="188"/>
      <c r="J127" s="5"/>
      <c r="K127" s="13"/>
      <c r="L127" s="13"/>
      <c r="M127" s="13"/>
    </row>
    <row r="128" spans="2:13" ht="15">
      <c r="B128" s="147" t="s">
        <v>19</v>
      </c>
      <c r="C128" s="3">
        <v>583</v>
      </c>
      <c r="D128" s="20">
        <v>698</v>
      </c>
      <c r="E128" s="3">
        <f t="shared" si="11"/>
        <v>1281</v>
      </c>
      <c r="F128" s="215"/>
      <c r="G128" s="222" t="s">
        <v>65</v>
      </c>
      <c r="H128" s="3">
        <f>SUM(E119:E122)</f>
        <v>5295</v>
      </c>
      <c r="I128" s="188"/>
      <c r="J128" s="5"/>
      <c r="K128" s="13"/>
      <c r="L128" s="13"/>
      <c r="M128" s="13"/>
    </row>
    <row r="129" spans="2:13" ht="15">
      <c r="B129" s="147" t="s">
        <v>20</v>
      </c>
      <c r="C129" s="3">
        <v>589</v>
      </c>
      <c r="D129" s="20">
        <v>685</v>
      </c>
      <c r="E129" s="3">
        <f t="shared" si="11"/>
        <v>1274</v>
      </c>
      <c r="F129" s="215"/>
      <c r="G129" s="222" t="s">
        <v>59</v>
      </c>
      <c r="H129" s="3">
        <f>SUM(E132:E135)</f>
        <v>2461</v>
      </c>
      <c r="I129" s="188"/>
      <c r="J129" s="13"/>
      <c r="K129" s="13"/>
      <c r="L129" s="13"/>
      <c r="M129" s="13"/>
    </row>
    <row r="130" spans="2:13" ht="15">
      <c r="B130" s="147" t="s">
        <v>21</v>
      </c>
      <c r="C130" s="3">
        <v>498</v>
      </c>
      <c r="D130" s="20">
        <v>607</v>
      </c>
      <c r="E130" s="3">
        <f t="shared" si="11"/>
        <v>1105</v>
      </c>
      <c r="F130" s="215"/>
      <c r="G130" s="222" t="s">
        <v>57</v>
      </c>
      <c r="H130" s="3">
        <v>301</v>
      </c>
      <c r="I130" s="188"/>
      <c r="J130" s="13"/>
      <c r="K130" s="13"/>
      <c r="L130" s="13"/>
      <c r="M130" s="13"/>
    </row>
    <row r="131" spans="2:13" ht="15">
      <c r="B131" s="147" t="s">
        <v>22</v>
      </c>
      <c r="C131" s="3">
        <v>380</v>
      </c>
      <c r="D131" s="20">
        <v>481</v>
      </c>
      <c r="E131" s="3">
        <f t="shared" si="11"/>
        <v>861</v>
      </c>
      <c r="F131" s="215"/>
      <c r="G131" s="222" t="s">
        <v>58</v>
      </c>
      <c r="H131" s="3">
        <v>256</v>
      </c>
      <c r="I131" s="188"/>
      <c r="J131" s="13"/>
      <c r="K131" s="16"/>
      <c r="L131" s="16"/>
      <c r="M131" s="16"/>
    </row>
    <row r="132" spans="2:13" ht="15.75" thickBot="1">
      <c r="B132" s="147" t="s">
        <v>23</v>
      </c>
      <c r="C132" s="3">
        <v>302</v>
      </c>
      <c r="D132" s="20">
        <v>456</v>
      </c>
      <c r="E132" s="3">
        <f t="shared" si="11"/>
        <v>758</v>
      </c>
      <c r="F132" s="215"/>
      <c r="G132" s="222" t="s">
        <v>64</v>
      </c>
      <c r="H132" s="220">
        <f>ROUND(E131/5,0)</f>
        <v>172</v>
      </c>
      <c r="I132" s="247" t="s">
        <v>113</v>
      </c>
      <c r="J132" s="16"/>
      <c r="K132" s="16"/>
      <c r="L132" s="16"/>
      <c r="M132" s="16"/>
    </row>
    <row r="133" spans="2:13" ht="15">
      <c r="B133" s="147" t="s">
        <v>24</v>
      </c>
      <c r="C133" s="3">
        <v>227</v>
      </c>
      <c r="D133" s="20">
        <v>358</v>
      </c>
      <c r="E133" s="3">
        <f t="shared" si="11"/>
        <v>585</v>
      </c>
      <c r="F133" s="215"/>
      <c r="G133" s="224" t="s">
        <v>96</v>
      </c>
      <c r="H133" s="3">
        <v>260</v>
      </c>
      <c r="I133" s="13"/>
      <c r="J133" s="16"/>
      <c r="K133" s="16"/>
      <c r="L133" s="16"/>
      <c r="M133" s="16"/>
    </row>
    <row r="134" spans="2:13" ht="15.75" thickBot="1">
      <c r="B134" s="147" t="s">
        <v>25</v>
      </c>
      <c r="C134" s="3">
        <v>201</v>
      </c>
      <c r="D134" s="20">
        <v>256</v>
      </c>
      <c r="E134" s="3">
        <f t="shared" si="11"/>
        <v>457</v>
      </c>
      <c r="F134" s="215"/>
      <c r="G134" s="223" t="s">
        <v>97</v>
      </c>
      <c r="H134" s="220">
        <v>269</v>
      </c>
      <c r="I134" s="13"/>
      <c r="J134" s="16"/>
      <c r="K134" s="16"/>
      <c r="L134" s="16"/>
      <c r="M134" s="16"/>
    </row>
    <row r="135" spans="2:13" ht="15">
      <c r="B135" s="147" t="s">
        <v>26</v>
      </c>
      <c r="C135" s="3">
        <v>215</v>
      </c>
      <c r="D135" s="20">
        <v>446</v>
      </c>
      <c r="E135" s="3">
        <f t="shared" si="11"/>
        <v>661</v>
      </c>
      <c r="F135" s="215"/>
      <c r="G135" s="13"/>
      <c r="H135" s="13"/>
      <c r="I135" s="13"/>
      <c r="J135" s="16"/>
      <c r="K135" s="16"/>
      <c r="L135" s="16"/>
      <c r="M135" s="16"/>
    </row>
    <row r="136" spans="2:13" ht="15.75" thickBot="1">
      <c r="B136" s="147" t="s">
        <v>112</v>
      </c>
      <c r="C136" s="3">
        <v>0</v>
      </c>
      <c r="D136" s="20">
        <v>3</v>
      </c>
      <c r="E136" s="3">
        <f t="shared" si="11"/>
        <v>3</v>
      </c>
      <c r="F136" s="215"/>
      <c r="G136" s="13"/>
      <c r="H136" s="13"/>
      <c r="I136" s="13"/>
      <c r="J136" s="16"/>
      <c r="K136" s="16"/>
      <c r="L136" s="16"/>
      <c r="M136" s="16"/>
    </row>
    <row r="137" spans="2:13" ht="15.75" thickBot="1">
      <c r="B137" s="149" t="s">
        <v>14</v>
      </c>
      <c r="C137" s="150">
        <f>SUM(C119:C136)</f>
        <v>8604</v>
      </c>
      <c r="D137" s="151">
        <f>SUM(D119:D136)</f>
        <v>10440</v>
      </c>
      <c r="E137" s="150">
        <f>SUM(E119:E136)</f>
        <v>19044</v>
      </c>
      <c r="F137" s="215"/>
      <c r="G137" s="13"/>
      <c r="H137" s="13"/>
      <c r="I137" s="13"/>
      <c r="J137" s="13"/>
      <c r="K137" s="13"/>
      <c r="L137" s="13"/>
      <c r="M137" s="13"/>
    </row>
    <row r="138" spans="5:13" ht="19.5" customHeight="1" thickBot="1">
      <c r="E138" s="87"/>
      <c r="F138" s="215"/>
      <c r="G138" s="13"/>
      <c r="H138" s="13"/>
      <c r="I138" s="13"/>
      <c r="J138" s="13"/>
      <c r="K138" s="13"/>
      <c r="L138" s="13"/>
      <c r="M138" s="13"/>
    </row>
    <row r="139" spans="2:13" ht="26.25" customHeight="1" thickBot="1">
      <c r="B139" s="253" t="s">
        <v>45</v>
      </c>
      <c r="C139" s="255" t="s">
        <v>85</v>
      </c>
      <c r="D139" s="256"/>
      <c r="E139" s="257"/>
      <c r="F139" s="215"/>
      <c r="G139" s="253" t="s">
        <v>45</v>
      </c>
      <c r="H139" s="255" t="s">
        <v>85</v>
      </c>
      <c r="I139" s="258"/>
      <c r="J139" s="259"/>
      <c r="K139" s="13"/>
      <c r="L139" s="13"/>
      <c r="M139" s="13"/>
    </row>
    <row r="140" spans="2:13" ht="13.5" thickBot="1">
      <c r="B140" s="254"/>
      <c r="C140" s="144" t="s">
        <v>2</v>
      </c>
      <c r="D140" s="145" t="s">
        <v>3</v>
      </c>
      <c r="E140" s="146" t="s">
        <v>4</v>
      </c>
      <c r="F140" s="215"/>
      <c r="G140" s="254"/>
      <c r="H140" s="144" t="s">
        <v>2</v>
      </c>
      <c r="I140" s="145" t="s">
        <v>3</v>
      </c>
      <c r="J140" s="146" t="s">
        <v>4</v>
      </c>
      <c r="K140" s="13"/>
      <c r="L140" s="13"/>
      <c r="M140" s="13"/>
    </row>
    <row r="141" spans="2:13" ht="15">
      <c r="B141" s="147" t="s">
        <v>5</v>
      </c>
      <c r="C141" s="3">
        <v>1081</v>
      </c>
      <c r="D141" s="20">
        <v>1085</v>
      </c>
      <c r="E141" s="18">
        <f>SUM(C141:D141)</f>
        <v>2166</v>
      </c>
      <c r="F141" s="215"/>
      <c r="G141" s="152" t="s">
        <v>6</v>
      </c>
      <c r="H141" s="4">
        <f>SUM(C141:C142)</f>
        <v>2294</v>
      </c>
      <c r="I141" s="18">
        <f>SUM(D141:D142)</f>
        <v>2189</v>
      </c>
      <c r="J141" s="18">
        <f aca="true" t="shared" si="13" ref="J141:J146">SUM(H141:I141)</f>
        <v>4483</v>
      </c>
      <c r="K141" s="13"/>
      <c r="L141" s="13"/>
      <c r="M141" s="13"/>
    </row>
    <row r="142" spans="2:13" ht="15">
      <c r="B142" s="148" t="s">
        <v>7</v>
      </c>
      <c r="C142" s="3">
        <v>1213</v>
      </c>
      <c r="D142" s="20">
        <v>1104</v>
      </c>
      <c r="E142" s="3">
        <f aca="true" t="shared" si="14" ref="E142:E158">SUM(C142:D142)</f>
        <v>2317</v>
      </c>
      <c r="F142" s="215"/>
      <c r="G142" s="153" t="s">
        <v>8</v>
      </c>
      <c r="H142" s="4">
        <f>SUM(C143:C144)</f>
        <v>2129</v>
      </c>
      <c r="I142" s="3">
        <f>SUM(D143:D144)</f>
        <v>2120</v>
      </c>
      <c r="J142" s="3">
        <f t="shared" si="13"/>
        <v>4249</v>
      </c>
      <c r="K142" s="13"/>
      <c r="L142" s="13"/>
      <c r="M142" s="13"/>
    </row>
    <row r="143" spans="2:13" ht="15">
      <c r="B143" s="147" t="s">
        <v>60</v>
      </c>
      <c r="C143" s="3">
        <v>1073</v>
      </c>
      <c r="D143" s="20">
        <v>1045</v>
      </c>
      <c r="E143" s="3">
        <f t="shared" si="14"/>
        <v>2118</v>
      </c>
      <c r="F143" s="215"/>
      <c r="G143" s="153" t="s">
        <v>10</v>
      </c>
      <c r="H143" s="4">
        <f>SUM(C145:C153)</f>
        <v>6454</v>
      </c>
      <c r="I143" s="3">
        <f>SUM(D145:D153)</f>
        <v>7912</v>
      </c>
      <c r="J143" s="3">
        <f t="shared" si="13"/>
        <v>14366</v>
      </c>
      <c r="K143" s="13"/>
      <c r="L143" s="13"/>
      <c r="M143" s="13"/>
    </row>
    <row r="144" spans="2:13" ht="15">
      <c r="B144" s="147" t="s">
        <v>11</v>
      </c>
      <c r="C144" s="3">
        <v>1056</v>
      </c>
      <c r="D144" s="20">
        <v>1075</v>
      </c>
      <c r="E144" s="3">
        <f t="shared" si="14"/>
        <v>2131</v>
      </c>
      <c r="F144" s="215"/>
      <c r="G144" s="153" t="s">
        <v>12</v>
      </c>
      <c r="H144" s="4">
        <f>SUM(C154:C157)</f>
        <v>717</v>
      </c>
      <c r="I144" s="3">
        <f>SUM(D154:D157)</f>
        <v>1000</v>
      </c>
      <c r="J144" s="3">
        <f t="shared" si="13"/>
        <v>1717</v>
      </c>
      <c r="K144" s="13"/>
      <c r="L144" s="13"/>
      <c r="M144" s="13"/>
    </row>
    <row r="145" spans="2:13" ht="15.75" thickBot="1">
      <c r="B145" s="147" t="s">
        <v>13</v>
      </c>
      <c r="C145" s="3">
        <v>950</v>
      </c>
      <c r="D145" s="20">
        <v>1138</v>
      </c>
      <c r="E145" s="3">
        <f t="shared" si="14"/>
        <v>2088</v>
      </c>
      <c r="F145" s="215"/>
      <c r="G145" s="147" t="s">
        <v>112</v>
      </c>
      <c r="H145" s="20">
        <f>+C158</f>
        <v>0</v>
      </c>
      <c r="I145" s="3">
        <f>+D158</f>
        <v>5</v>
      </c>
      <c r="J145" s="3">
        <f t="shared" si="13"/>
        <v>5</v>
      </c>
      <c r="L145" s="13"/>
      <c r="M145" s="13"/>
    </row>
    <row r="146" spans="2:13" ht="15.75" thickBot="1">
      <c r="B146" s="147" t="s">
        <v>15</v>
      </c>
      <c r="C146" s="3">
        <v>834</v>
      </c>
      <c r="D146" s="20">
        <v>1063</v>
      </c>
      <c r="E146" s="3">
        <f t="shared" si="14"/>
        <v>1897</v>
      </c>
      <c r="F146" s="215"/>
      <c r="G146" s="231" t="s">
        <v>14</v>
      </c>
      <c r="H146" s="151">
        <f>SUM(H141:H145)</f>
        <v>11594</v>
      </c>
      <c r="I146" s="150">
        <f>SUM(I141:I145)</f>
        <v>13226</v>
      </c>
      <c r="J146" s="150">
        <f t="shared" si="13"/>
        <v>24820</v>
      </c>
      <c r="K146" s="84"/>
      <c r="L146" s="13"/>
      <c r="M146" s="13"/>
    </row>
    <row r="147" spans="2:13" ht="15.75" thickBot="1">
      <c r="B147" s="147" t="s">
        <v>16</v>
      </c>
      <c r="C147" s="3">
        <v>809</v>
      </c>
      <c r="D147" s="20">
        <v>1068</v>
      </c>
      <c r="E147" s="3">
        <f t="shared" si="14"/>
        <v>1877</v>
      </c>
      <c r="F147" s="215"/>
      <c r="K147" s="13"/>
      <c r="L147" s="13"/>
      <c r="M147" s="13"/>
    </row>
    <row r="148" spans="2:13" ht="15">
      <c r="B148" s="147" t="s">
        <v>17</v>
      </c>
      <c r="C148" s="3">
        <v>764</v>
      </c>
      <c r="D148" s="20">
        <v>1030</v>
      </c>
      <c r="E148" s="3">
        <f t="shared" si="14"/>
        <v>1794</v>
      </c>
      <c r="F148" s="215"/>
      <c r="G148" s="221" t="s">
        <v>61</v>
      </c>
      <c r="H148" s="18">
        <f>SUM(C145:C149)</f>
        <v>4162</v>
      </c>
      <c r="I148" s="188"/>
      <c r="J148" s="5"/>
      <c r="K148" s="13"/>
      <c r="L148" s="13"/>
      <c r="M148" s="13"/>
    </row>
    <row r="149" spans="2:13" ht="15">
      <c r="B149" s="147" t="s">
        <v>18</v>
      </c>
      <c r="C149" s="3">
        <v>805</v>
      </c>
      <c r="D149" s="20">
        <v>1000</v>
      </c>
      <c r="E149" s="3">
        <f t="shared" si="14"/>
        <v>1805</v>
      </c>
      <c r="F149" s="215"/>
      <c r="G149" s="222" t="s">
        <v>62</v>
      </c>
      <c r="H149" s="3">
        <f>SUM(D150:D153)</f>
        <v>2613</v>
      </c>
      <c r="I149" s="188"/>
      <c r="J149" s="5"/>
      <c r="K149" s="13"/>
      <c r="L149" s="13"/>
      <c r="M149" s="13"/>
    </row>
    <row r="150" spans="2:13" ht="15">
      <c r="B150" s="147" t="s">
        <v>19</v>
      </c>
      <c r="C150" s="3">
        <v>768</v>
      </c>
      <c r="D150" s="20">
        <v>931</v>
      </c>
      <c r="E150" s="3">
        <f t="shared" si="14"/>
        <v>1699</v>
      </c>
      <c r="F150" s="215"/>
      <c r="G150" s="222" t="s">
        <v>65</v>
      </c>
      <c r="H150" s="3">
        <f>SUM(E141:E144)</f>
        <v>8732</v>
      </c>
      <c r="I150" s="188"/>
      <c r="J150" s="5"/>
      <c r="K150" s="13"/>
      <c r="L150" s="13"/>
      <c r="M150" s="13"/>
    </row>
    <row r="151" spans="2:13" ht="15">
      <c r="B151" s="147" t="s">
        <v>20</v>
      </c>
      <c r="C151" s="3">
        <v>670</v>
      </c>
      <c r="D151" s="20">
        <v>698</v>
      </c>
      <c r="E151" s="3">
        <f t="shared" si="14"/>
        <v>1368</v>
      </c>
      <c r="F151" s="215"/>
      <c r="G151" s="222" t="s">
        <v>59</v>
      </c>
      <c r="H151" s="3">
        <f>SUM(E154:E157)</f>
        <v>1717</v>
      </c>
      <c r="I151" s="188"/>
      <c r="J151" s="13"/>
      <c r="K151" s="13"/>
      <c r="L151" s="13"/>
      <c r="M151" s="13"/>
    </row>
    <row r="152" spans="2:13" ht="15">
      <c r="B152" s="147" t="s">
        <v>21</v>
      </c>
      <c r="C152" s="3">
        <v>489</v>
      </c>
      <c r="D152" s="20">
        <v>580</v>
      </c>
      <c r="E152" s="3">
        <f t="shared" si="14"/>
        <v>1069</v>
      </c>
      <c r="F152" s="215"/>
      <c r="G152" s="222" t="s">
        <v>57</v>
      </c>
      <c r="H152" s="3">
        <v>455</v>
      </c>
      <c r="I152" s="188"/>
      <c r="J152" s="13"/>
      <c r="K152" s="13"/>
      <c r="L152" s="13"/>
      <c r="M152" s="13"/>
    </row>
    <row r="153" spans="2:13" ht="15">
      <c r="B153" s="147" t="s">
        <v>22</v>
      </c>
      <c r="C153" s="3">
        <v>365</v>
      </c>
      <c r="D153" s="20">
        <v>404</v>
      </c>
      <c r="E153" s="3">
        <f t="shared" si="14"/>
        <v>769</v>
      </c>
      <c r="F153" s="215"/>
      <c r="G153" s="222" t="s">
        <v>58</v>
      </c>
      <c r="H153" s="3">
        <v>413</v>
      </c>
      <c r="I153" s="188"/>
      <c r="J153" s="13"/>
      <c r="K153" s="13"/>
      <c r="L153" s="13"/>
      <c r="M153" s="13"/>
    </row>
    <row r="154" spans="2:13" ht="15.75" thickBot="1">
      <c r="B154" s="147" t="s">
        <v>23</v>
      </c>
      <c r="C154" s="3">
        <v>248</v>
      </c>
      <c r="D154" s="20">
        <v>334</v>
      </c>
      <c r="E154" s="3">
        <f t="shared" si="14"/>
        <v>582</v>
      </c>
      <c r="F154" s="215"/>
      <c r="G154" s="222" t="s">
        <v>64</v>
      </c>
      <c r="H154" s="220">
        <f>ROUND(E153/5,0)</f>
        <v>154</v>
      </c>
      <c r="I154" s="247" t="s">
        <v>113</v>
      </c>
      <c r="J154" s="13"/>
      <c r="K154" s="13"/>
      <c r="L154" s="13"/>
      <c r="M154" s="13"/>
    </row>
    <row r="155" spans="2:13" ht="15">
      <c r="B155" s="147" t="s">
        <v>24</v>
      </c>
      <c r="C155" s="3">
        <v>212</v>
      </c>
      <c r="D155" s="20">
        <v>267</v>
      </c>
      <c r="E155" s="3">
        <f t="shared" si="14"/>
        <v>479</v>
      </c>
      <c r="F155" s="215"/>
      <c r="G155" s="224" t="s">
        <v>96</v>
      </c>
      <c r="H155" s="3">
        <v>472</v>
      </c>
      <c r="I155" s="13"/>
      <c r="J155" s="13"/>
      <c r="K155" s="13"/>
      <c r="L155" s="13"/>
      <c r="M155" s="13"/>
    </row>
    <row r="156" spans="2:13" ht="15.75" thickBot="1">
      <c r="B156" s="147" t="s">
        <v>25</v>
      </c>
      <c r="C156" s="3">
        <v>129</v>
      </c>
      <c r="D156" s="20">
        <v>187</v>
      </c>
      <c r="E156" s="3">
        <f t="shared" si="14"/>
        <v>316</v>
      </c>
      <c r="F156" s="215"/>
      <c r="G156" s="223" t="s">
        <v>97</v>
      </c>
      <c r="H156" s="220">
        <f>241+235</f>
        <v>476</v>
      </c>
      <c r="I156" s="13"/>
      <c r="J156" s="13"/>
      <c r="K156" s="13"/>
      <c r="L156" s="13"/>
      <c r="M156" s="13"/>
    </row>
    <row r="157" spans="2:13" ht="15">
      <c r="B157" s="147" t="s">
        <v>26</v>
      </c>
      <c r="C157" s="3">
        <v>128</v>
      </c>
      <c r="D157" s="20">
        <v>212</v>
      </c>
      <c r="E157" s="3">
        <f t="shared" si="14"/>
        <v>340</v>
      </c>
      <c r="F157" s="215"/>
      <c r="G157" s="13"/>
      <c r="H157" s="13"/>
      <c r="I157" s="13"/>
      <c r="J157" s="13"/>
      <c r="K157" s="13"/>
      <c r="L157" s="13"/>
      <c r="M157" s="13"/>
    </row>
    <row r="158" spans="2:13" ht="15.75" thickBot="1">
      <c r="B158" s="147" t="s">
        <v>112</v>
      </c>
      <c r="C158" s="3">
        <v>0</v>
      </c>
      <c r="D158" s="20">
        <v>5</v>
      </c>
      <c r="E158" s="3">
        <f t="shared" si="14"/>
        <v>5</v>
      </c>
      <c r="F158" s="215"/>
      <c r="G158" s="13"/>
      <c r="H158" s="13"/>
      <c r="I158" s="13"/>
      <c r="J158" s="13"/>
      <c r="K158" s="13"/>
      <c r="L158" s="13"/>
      <c r="M158" s="13"/>
    </row>
    <row r="159" spans="2:13" ht="15.75" thickBot="1">
      <c r="B159" s="149" t="s">
        <v>14</v>
      </c>
      <c r="C159" s="150">
        <f>SUM(C141:C158)</f>
        <v>11594</v>
      </c>
      <c r="D159" s="151">
        <f>SUM(D141:D158)</f>
        <v>13226</v>
      </c>
      <c r="E159" s="150">
        <f>SUM(E141:E158)</f>
        <v>24820</v>
      </c>
      <c r="F159" s="215"/>
      <c r="G159" s="13"/>
      <c r="H159" s="13"/>
      <c r="I159" s="13"/>
      <c r="J159" s="13"/>
      <c r="K159" s="13"/>
      <c r="L159" s="13"/>
      <c r="M159" s="13"/>
    </row>
    <row r="160" spans="5:13" ht="15.75" thickBot="1">
      <c r="E160" s="87"/>
      <c r="F160" s="215"/>
      <c r="G160" s="13"/>
      <c r="H160" s="13"/>
      <c r="I160" s="13"/>
      <c r="J160" s="13"/>
      <c r="K160" s="13"/>
      <c r="L160" s="13"/>
      <c r="M160" s="13"/>
    </row>
    <row r="161" spans="2:13" ht="26.25" customHeight="1" thickBot="1">
      <c r="B161" s="253" t="s">
        <v>45</v>
      </c>
      <c r="C161" s="255" t="s">
        <v>86</v>
      </c>
      <c r="D161" s="256"/>
      <c r="E161" s="257"/>
      <c r="F161" s="215"/>
      <c r="G161" s="253" t="s">
        <v>45</v>
      </c>
      <c r="H161" s="255" t="s">
        <v>86</v>
      </c>
      <c r="I161" s="256"/>
      <c r="J161" s="257"/>
      <c r="K161" s="13"/>
      <c r="L161" s="13"/>
      <c r="M161" s="13"/>
    </row>
    <row r="162" spans="2:13" ht="13.5" thickBot="1">
      <c r="B162" s="254"/>
      <c r="C162" s="144" t="s">
        <v>2</v>
      </c>
      <c r="D162" s="145" t="s">
        <v>3</v>
      </c>
      <c r="E162" s="146" t="s">
        <v>4</v>
      </c>
      <c r="F162" s="215"/>
      <c r="G162" s="254"/>
      <c r="H162" s="144" t="s">
        <v>2</v>
      </c>
      <c r="I162" s="145" t="s">
        <v>3</v>
      </c>
      <c r="J162" s="146" t="s">
        <v>4</v>
      </c>
      <c r="K162" s="13"/>
      <c r="L162" s="13"/>
      <c r="M162" s="13"/>
    </row>
    <row r="163" spans="2:13" ht="15">
      <c r="B163" s="147" t="s">
        <v>5</v>
      </c>
      <c r="C163" s="3">
        <v>13</v>
      </c>
      <c r="D163" s="20">
        <v>11</v>
      </c>
      <c r="E163" s="18">
        <f aca="true" t="shared" si="15" ref="E163:E180">SUM(C163:D163)</f>
        <v>24</v>
      </c>
      <c r="F163" s="215"/>
      <c r="G163" s="152" t="s">
        <v>6</v>
      </c>
      <c r="H163" s="4">
        <f>SUM(C163:C164)</f>
        <v>43</v>
      </c>
      <c r="I163" s="18">
        <f>SUM(D163:D164)</f>
        <v>36</v>
      </c>
      <c r="J163" s="18">
        <f aca="true" t="shared" si="16" ref="J163:J168">SUM(H163:I163)</f>
        <v>79</v>
      </c>
      <c r="K163" s="13"/>
      <c r="L163" s="13"/>
      <c r="M163" s="13"/>
    </row>
    <row r="164" spans="2:13" ht="15">
      <c r="B164" s="148" t="s">
        <v>7</v>
      </c>
      <c r="C164" s="3">
        <v>30</v>
      </c>
      <c r="D164" s="20">
        <v>25</v>
      </c>
      <c r="E164" s="3">
        <f t="shared" si="15"/>
        <v>55</v>
      </c>
      <c r="F164" s="215"/>
      <c r="G164" s="153" t="s">
        <v>8</v>
      </c>
      <c r="H164" s="4">
        <f>SUM(C165:C166)</f>
        <v>74</v>
      </c>
      <c r="I164" s="3">
        <f>SUM(D165:D166)</f>
        <v>69</v>
      </c>
      <c r="J164" s="3">
        <f t="shared" si="16"/>
        <v>143</v>
      </c>
      <c r="K164" s="13"/>
      <c r="L164" s="13"/>
      <c r="M164" s="13"/>
    </row>
    <row r="165" spans="2:13" ht="15">
      <c r="B165" s="147" t="s">
        <v>60</v>
      </c>
      <c r="C165" s="3">
        <v>36</v>
      </c>
      <c r="D165" s="20">
        <v>29</v>
      </c>
      <c r="E165" s="3">
        <f t="shared" si="15"/>
        <v>65</v>
      </c>
      <c r="F165" s="215"/>
      <c r="G165" s="153" t="s">
        <v>10</v>
      </c>
      <c r="H165" s="4">
        <f>SUM(C167:C175)</f>
        <v>352</v>
      </c>
      <c r="I165" s="3">
        <f>SUM(D167:D175)</f>
        <v>298</v>
      </c>
      <c r="J165" s="3">
        <f t="shared" si="16"/>
        <v>650</v>
      </c>
      <c r="K165" s="13"/>
      <c r="L165" s="13"/>
      <c r="M165" s="13"/>
    </row>
    <row r="166" spans="2:13" ht="15">
      <c r="B166" s="147" t="s">
        <v>11</v>
      </c>
      <c r="C166" s="3">
        <v>38</v>
      </c>
      <c r="D166" s="20">
        <v>40</v>
      </c>
      <c r="E166" s="3">
        <f t="shared" si="15"/>
        <v>78</v>
      </c>
      <c r="F166" s="215"/>
      <c r="G166" s="153" t="s">
        <v>12</v>
      </c>
      <c r="H166" s="4">
        <f>SUM(C176:C179)</f>
        <v>72</v>
      </c>
      <c r="I166" s="3">
        <f>SUM(D176:D179)</f>
        <v>86</v>
      </c>
      <c r="J166" s="3">
        <f t="shared" si="16"/>
        <v>158</v>
      </c>
      <c r="K166" s="16"/>
      <c r="L166" s="16"/>
      <c r="M166" s="16"/>
    </row>
    <row r="167" spans="2:13" ht="15.75" thickBot="1">
      <c r="B167" s="147" t="s">
        <v>13</v>
      </c>
      <c r="C167" s="3">
        <v>48</v>
      </c>
      <c r="D167" s="20">
        <v>32</v>
      </c>
      <c r="E167" s="3">
        <f t="shared" si="15"/>
        <v>80</v>
      </c>
      <c r="F167" s="215"/>
      <c r="G167" s="147" t="s">
        <v>112</v>
      </c>
      <c r="H167" s="20">
        <f>+C180</f>
        <v>0</v>
      </c>
      <c r="I167" s="3">
        <f>+D180</f>
        <v>0</v>
      </c>
      <c r="J167" s="3">
        <f t="shared" si="16"/>
        <v>0</v>
      </c>
      <c r="L167" s="16"/>
      <c r="M167" s="16"/>
    </row>
    <row r="168" spans="2:13" ht="15.75" thickBot="1">
      <c r="B168" s="147" t="s">
        <v>15</v>
      </c>
      <c r="C168" s="3">
        <v>35</v>
      </c>
      <c r="D168" s="20">
        <v>24</v>
      </c>
      <c r="E168" s="3">
        <f t="shared" si="15"/>
        <v>59</v>
      </c>
      <c r="F168" s="215"/>
      <c r="G168" s="231" t="s">
        <v>14</v>
      </c>
      <c r="H168" s="151">
        <f>SUM(H163:H167)</f>
        <v>541</v>
      </c>
      <c r="I168" s="150">
        <f>SUM(I163:I167)</f>
        <v>489</v>
      </c>
      <c r="J168" s="150">
        <f t="shared" si="16"/>
        <v>1030</v>
      </c>
      <c r="K168" s="84"/>
      <c r="L168" s="16"/>
      <c r="M168" s="16"/>
    </row>
    <row r="169" spans="2:13" ht="15.75" thickBot="1">
      <c r="B169" s="147" t="s">
        <v>16</v>
      </c>
      <c r="C169" s="3">
        <v>34</v>
      </c>
      <c r="D169" s="20">
        <v>30</v>
      </c>
      <c r="E169" s="3">
        <f t="shared" si="15"/>
        <v>64</v>
      </c>
      <c r="F169" s="215"/>
      <c r="K169" s="16"/>
      <c r="L169" s="16"/>
      <c r="M169" s="16"/>
    </row>
    <row r="170" spans="2:13" ht="15">
      <c r="B170" s="147" t="s">
        <v>17</v>
      </c>
      <c r="C170" s="3">
        <v>33</v>
      </c>
      <c r="D170" s="20">
        <v>29</v>
      </c>
      <c r="E170" s="3">
        <f t="shared" si="15"/>
        <v>62</v>
      </c>
      <c r="F170" s="215"/>
      <c r="G170" s="221" t="s">
        <v>61</v>
      </c>
      <c r="H170" s="18">
        <f>SUM(C167:C171)</f>
        <v>188</v>
      </c>
      <c r="I170" s="188"/>
      <c r="J170" s="5"/>
      <c r="K170" s="16"/>
      <c r="L170" s="16"/>
      <c r="M170" s="16"/>
    </row>
    <row r="171" spans="2:13" ht="15">
      <c r="B171" s="147" t="s">
        <v>18</v>
      </c>
      <c r="C171" s="3">
        <v>38</v>
      </c>
      <c r="D171" s="20">
        <v>38</v>
      </c>
      <c r="E171" s="3">
        <f t="shared" si="15"/>
        <v>76</v>
      </c>
      <c r="F171" s="215"/>
      <c r="G171" s="222" t="s">
        <v>62</v>
      </c>
      <c r="H171" s="3">
        <f>SUM(D172:D175)</f>
        <v>145</v>
      </c>
      <c r="I171" s="188"/>
      <c r="J171" s="5"/>
      <c r="K171" s="13"/>
      <c r="L171" s="13"/>
      <c r="M171" s="13"/>
    </row>
    <row r="172" spans="2:13" ht="15">
      <c r="B172" s="147" t="s">
        <v>19</v>
      </c>
      <c r="C172" s="3">
        <v>42</v>
      </c>
      <c r="D172" s="20">
        <v>40</v>
      </c>
      <c r="E172" s="3">
        <f t="shared" si="15"/>
        <v>82</v>
      </c>
      <c r="F172" s="215"/>
      <c r="G172" s="222" t="s">
        <v>65</v>
      </c>
      <c r="H172" s="3">
        <f>SUM(E163:E166)</f>
        <v>222</v>
      </c>
      <c r="I172" s="188"/>
      <c r="J172" s="5"/>
      <c r="K172" s="13"/>
      <c r="L172" s="13"/>
      <c r="M172" s="13"/>
    </row>
    <row r="173" spans="2:13" ht="15">
      <c r="B173" s="147" t="s">
        <v>20</v>
      </c>
      <c r="C173" s="3">
        <v>56</v>
      </c>
      <c r="D173" s="20">
        <v>46</v>
      </c>
      <c r="E173" s="3">
        <f t="shared" si="15"/>
        <v>102</v>
      </c>
      <c r="F173" s="215"/>
      <c r="G173" s="222" t="s">
        <v>59</v>
      </c>
      <c r="H173" s="3">
        <f>SUM(E176:E179)</f>
        <v>158</v>
      </c>
      <c r="I173" s="188"/>
      <c r="J173" s="13"/>
      <c r="K173" s="13"/>
      <c r="L173" s="13"/>
      <c r="M173" s="13"/>
    </row>
    <row r="174" spans="2:13" ht="15">
      <c r="B174" s="147" t="s">
        <v>21</v>
      </c>
      <c r="C174" s="3">
        <v>40</v>
      </c>
      <c r="D174" s="20">
        <v>29</v>
      </c>
      <c r="E174" s="3">
        <f t="shared" si="15"/>
        <v>69</v>
      </c>
      <c r="F174" s="215"/>
      <c r="G174" s="222" t="s">
        <v>57</v>
      </c>
      <c r="H174" s="3">
        <v>11</v>
      </c>
      <c r="I174" s="188"/>
      <c r="J174" s="13"/>
      <c r="K174" s="13"/>
      <c r="L174" s="13"/>
      <c r="M174" s="13"/>
    </row>
    <row r="175" spans="2:13" ht="15">
      <c r="B175" s="147" t="s">
        <v>22</v>
      </c>
      <c r="C175" s="3">
        <v>26</v>
      </c>
      <c r="D175" s="20">
        <v>30</v>
      </c>
      <c r="E175" s="3">
        <f t="shared" si="15"/>
        <v>56</v>
      </c>
      <c r="F175" s="215"/>
      <c r="G175" s="222" t="s">
        <v>58</v>
      </c>
      <c r="H175" s="3">
        <v>17</v>
      </c>
      <c r="I175" s="188"/>
      <c r="J175" s="13"/>
      <c r="K175" s="13"/>
      <c r="L175" s="13"/>
      <c r="M175" s="13"/>
    </row>
    <row r="176" spans="2:13" ht="15.75" thickBot="1">
      <c r="B176" s="147" t="s">
        <v>23</v>
      </c>
      <c r="C176" s="3">
        <v>20</v>
      </c>
      <c r="D176" s="20">
        <v>26</v>
      </c>
      <c r="E176" s="3">
        <f t="shared" si="15"/>
        <v>46</v>
      </c>
      <c r="F176" s="215"/>
      <c r="G176" s="222" t="s">
        <v>64</v>
      </c>
      <c r="H176" s="220">
        <f>ROUND(E175/5,0)</f>
        <v>11</v>
      </c>
      <c r="I176" s="247" t="s">
        <v>113</v>
      </c>
      <c r="J176" s="13"/>
      <c r="K176" s="16"/>
      <c r="L176" s="16"/>
      <c r="M176" s="16"/>
    </row>
    <row r="177" spans="2:13" ht="15">
      <c r="B177" s="147" t="s">
        <v>24</v>
      </c>
      <c r="C177" s="3">
        <v>22</v>
      </c>
      <c r="D177" s="20">
        <v>23</v>
      </c>
      <c r="E177" s="3">
        <f t="shared" si="15"/>
        <v>45</v>
      </c>
      <c r="F177" s="215"/>
      <c r="G177" s="224" t="s">
        <v>96</v>
      </c>
      <c r="H177" s="3">
        <v>8</v>
      </c>
      <c r="I177" s="13"/>
      <c r="J177" s="16"/>
      <c r="K177" s="13"/>
      <c r="L177" s="13"/>
      <c r="M177" s="13"/>
    </row>
    <row r="178" spans="2:13" ht="15.75" thickBot="1">
      <c r="B178" s="147" t="s">
        <v>25</v>
      </c>
      <c r="C178" s="3">
        <v>15</v>
      </c>
      <c r="D178" s="20">
        <v>21</v>
      </c>
      <c r="E178" s="3">
        <f t="shared" si="15"/>
        <v>36</v>
      </c>
      <c r="F178" s="215"/>
      <c r="G178" s="223" t="s">
        <v>97</v>
      </c>
      <c r="H178" s="220">
        <v>8</v>
      </c>
      <c r="I178" s="13"/>
      <c r="J178" s="13"/>
      <c r="K178" s="13"/>
      <c r="L178" s="13"/>
      <c r="M178" s="13"/>
    </row>
    <row r="179" spans="2:13" ht="15">
      <c r="B179" s="147" t="s">
        <v>26</v>
      </c>
      <c r="C179" s="3">
        <v>15</v>
      </c>
      <c r="D179" s="20">
        <v>16</v>
      </c>
      <c r="E179" s="3">
        <f t="shared" si="15"/>
        <v>31</v>
      </c>
      <c r="F179" s="215"/>
      <c r="G179" s="13"/>
      <c r="H179" s="13"/>
      <c r="I179" s="13"/>
      <c r="J179" s="13"/>
      <c r="K179" s="13"/>
      <c r="L179" s="13"/>
      <c r="M179" s="13"/>
    </row>
    <row r="180" spans="2:13" ht="15.75" thickBot="1">
      <c r="B180" s="147" t="s">
        <v>112</v>
      </c>
      <c r="C180" s="3">
        <v>0</v>
      </c>
      <c r="D180" s="20">
        <v>0</v>
      </c>
      <c r="E180" s="3">
        <f t="shared" si="15"/>
        <v>0</v>
      </c>
      <c r="F180" s="215"/>
      <c r="G180" s="13"/>
      <c r="H180" s="13"/>
      <c r="I180" s="13"/>
      <c r="J180" s="13"/>
      <c r="K180" s="13"/>
      <c r="L180" s="13"/>
      <c r="M180" s="13"/>
    </row>
    <row r="181" spans="2:13" ht="15.75" thickBot="1">
      <c r="B181" s="149" t="s">
        <v>14</v>
      </c>
      <c r="C181" s="150">
        <f>SUM(C163:C180)</f>
        <v>541</v>
      </c>
      <c r="D181" s="151">
        <f>SUM(D163:D180)</f>
        <v>489</v>
      </c>
      <c r="E181" s="150">
        <f>SUM(E163:E180)</f>
        <v>1030</v>
      </c>
      <c r="F181" s="215"/>
      <c r="G181" s="13"/>
      <c r="H181" s="13"/>
      <c r="I181" s="13"/>
      <c r="J181" s="13"/>
      <c r="K181" s="13"/>
      <c r="L181" s="13"/>
      <c r="M181" s="13"/>
    </row>
    <row r="182" spans="5:13" ht="18.75" customHeight="1" thickBot="1">
      <c r="E182" s="19"/>
      <c r="F182" s="215"/>
      <c r="G182" s="13"/>
      <c r="H182" s="13"/>
      <c r="I182" s="13"/>
      <c r="J182" s="13"/>
      <c r="K182" s="13"/>
      <c r="L182" s="13"/>
      <c r="M182" s="13"/>
    </row>
    <row r="183" spans="2:13" ht="25.5" customHeight="1" thickBot="1">
      <c r="B183" s="253" t="s">
        <v>45</v>
      </c>
      <c r="C183" s="255" t="s">
        <v>87</v>
      </c>
      <c r="D183" s="256"/>
      <c r="E183" s="257"/>
      <c r="F183" s="215"/>
      <c r="G183" s="253" t="s">
        <v>45</v>
      </c>
      <c r="H183" s="255" t="s">
        <v>87</v>
      </c>
      <c r="I183" s="256"/>
      <c r="J183" s="257"/>
      <c r="K183" s="13"/>
      <c r="L183" s="13"/>
      <c r="M183" s="13"/>
    </row>
    <row r="184" spans="2:13" ht="13.5" thickBot="1">
      <c r="B184" s="254"/>
      <c r="C184" s="144" t="s">
        <v>2</v>
      </c>
      <c r="D184" s="145" t="s">
        <v>3</v>
      </c>
      <c r="E184" s="146" t="s">
        <v>4</v>
      </c>
      <c r="F184" s="215"/>
      <c r="G184" s="254"/>
      <c r="H184" s="144" t="s">
        <v>2</v>
      </c>
      <c r="I184" s="145" t="s">
        <v>3</v>
      </c>
      <c r="J184" s="146" t="s">
        <v>4</v>
      </c>
      <c r="K184" s="13"/>
      <c r="L184" s="13"/>
      <c r="M184" s="13"/>
    </row>
    <row r="185" spans="2:13" ht="15">
      <c r="B185" s="147" t="s">
        <v>5</v>
      </c>
      <c r="C185" s="3">
        <v>11</v>
      </c>
      <c r="D185" s="20">
        <v>9</v>
      </c>
      <c r="E185" s="18">
        <f aca="true" t="shared" si="17" ref="E185:E202">SUM(C185:D185)</f>
        <v>20</v>
      </c>
      <c r="F185" s="215"/>
      <c r="G185" s="152" t="s">
        <v>6</v>
      </c>
      <c r="H185" s="4">
        <f>SUM(C185:C186)</f>
        <v>24</v>
      </c>
      <c r="I185" s="18">
        <f>SUM(D185:D186)</f>
        <v>30</v>
      </c>
      <c r="J185" s="18">
        <f aca="true" t="shared" si="18" ref="J185:J190">SUM(H185:I185)</f>
        <v>54</v>
      </c>
      <c r="K185" s="13"/>
      <c r="L185" s="13"/>
      <c r="M185" s="13"/>
    </row>
    <row r="186" spans="2:13" ht="15">
      <c r="B186" s="148" t="s">
        <v>7</v>
      </c>
      <c r="C186" s="3">
        <v>13</v>
      </c>
      <c r="D186" s="20">
        <v>21</v>
      </c>
      <c r="E186" s="3">
        <f t="shared" si="17"/>
        <v>34</v>
      </c>
      <c r="F186" s="215"/>
      <c r="G186" s="153" t="s">
        <v>8</v>
      </c>
      <c r="H186" s="4">
        <f>SUM(C187:C188)</f>
        <v>27</v>
      </c>
      <c r="I186" s="3">
        <f>SUM(D187:D188)</f>
        <v>31</v>
      </c>
      <c r="J186" s="3">
        <f t="shared" si="18"/>
        <v>58</v>
      </c>
      <c r="K186" s="13"/>
      <c r="L186" s="13"/>
      <c r="M186" s="13"/>
    </row>
    <row r="187" spans="2:13" ht="15">
      <c r="B187" s="147" t="s">
        <v>60</v>
      </c>
      <c r="C187" s="3">
        <v>11</v>
      </c>
      <c r="D187" s="20">
        <v>20</v>
      </c>
      <c r="E187" s="3">
        <f t="shared" si="17"/>
        <v>31</v>
      </c>
      <c r="F187" s="215"/>
      <c r="G187" s="153" t="s">
        <v>10</v>
      </c>
      <c r="H187" s="4">
        <f>SUM(C189:C197)</f>
        <v>118</v>
      </c>
      <c r="I187" s="3">
        <f>SUM(D189:D197)</f>
        <v>119</v>
      </c>
      <c r="J187" s="3">
        <f t="shared" si="18"/>
        <v>237</v>
      </c>
      <c r="K187" s="13"/>
      <c r="L187" s="13"/>
      <c r="M187" s="13"/>
    </row>
    <row r="188" spans="2:13" ht="15">
      <c r="B188" s="147" t="s">
        <v>11</v>
      </c>
      <c r="C188" s="3">
        <v>16</v>
      </c>
      <c r="D188" s="20">
        <v>11</v>
      </c>
      <c r="E188" s="3">
        <f t="shared" si="17"/>
        <v>27</v>
      </c>
      <c r="F188" s="215"/>
      <c r="G188" s="153" t="s">
        <v>12</v>
      </c>
      <c r="H188" s="4">
        <f>SUM(C198:C201)</f>
        <v>36</v>
      </c>
      <c r="I188" s="3">
        <f>SUM(D198:D201)</f>
        <v>28</v>
      </c>
      <c r="J188" s="3">
        <f t="shared" si="18"/>
        <v>64</v>
      </c>
      <c r="K188" s="13"/>
      <c r="L188" s="13"/>
      <c r="M188" s="13"/>
    </row>
    <row r="189" spans="2:13" ht="15.75" thickBot="1">
      <c r="B189" s="147" t="s">
        <v>13</v>
      </c>
      <c r="C189" s="3">
        <v>9</v>
      </c>
      <c r="D189" s="20">
        <v>12</v>
      </c>
      <c r="E189" s="3">
        <f t="shared" si="17"/>
        <v>21</v>
      </c>
      <c r="F189" s="215"/>
      <c r="G189" s="147" t="s">
        <v>112</v>
      </c>
      <c r="H189" s="20">
        <f>+C202</f>
        <v>0</v>
      </c>
      <c r="I189" s="3">
        <f>+D202</f>
        <v>1</v>
      </c>
      <c r="J189" s="3">
        <f t="shared" si="18"/>
        <v>1</v>
      </c>
      <c r="L189" s="13"/>
      <c r="M189" s="13"/>
    </row>
    <row r="190" spans="2:13" ht="15.75" thickBot="1">
      <c r="B190" s="147" t="s">
        <v>15</v>
      </c>
      <c r="C190" s="3">
        <v>11</v>
      </c>
      <c r="D190" s="20">
        <v>17</v>
      </c>
      <c r="E190" s="3">
        <f t="shared" si="17"/>
        <v>28</v>
      </c>
      <c r="F190" s="215"/>
      <c r="G190" s="231" t="s">
        <v>14</v>
      </c>
      <c r="H190" s="151">
        <f>SUM(H185:H189)</f>
        <v>205</v>
      </c>
      <c r="I190" s="150">
        <f>SUM(I185:I189)</f>
        <v>209</v>
      </c>
      <c r="J190" s="150">
        <f t="shared" si="18"/>
        <v>414</v>
      </c>
      <c r="K190" s="84"/>
      <c r="L190" s="13"/>
      <c r="M190" s="13"/>
    </row>
    <row r="191" spans="2:13" ht="15.75" thickBot="1">
      <c r="B191" s="147" t="s">
        <v>16</v>
      </c>
      <c r="C191" s="3">
        <v>10</v>
      </c>
      <c r="D191" s="20">
        <v>18</v>
      </c>
      <c r="E191" s="3">
        <f t="shared" si="17"/>
        <v>28</v>
      </c>
      <c r="F191" s="215"/>
      <c r="K191" s="13"/>
      <c r="L191" s="13"/>
      <c r="M191" s="13"/>
    </row>
    <row r="192" spans="2:13" ht="15">
      <c r="B192" s="147" t="s">
        <v>17</v>
      </c>
      <c r="C192" s="3">
        <v>9</v>
      </c>
      <c r="D192" s="20">
        <v>9</v>
      </c>
      <c r="E192" s="3">
        <f t="shared" si="17"/>
        <v>18</v>
      </c>
      <c r="F192" s="215"/>
      <c r="G192" s="221" t="s">
        <v>61</v>
      </c>
      <c r="H192" s="18">
        <f>SUM(C189:C193)</f>
        <v>46</v>
      </c>
      <c r="I192" s="188"/>
      <c r="J192" s="5"/>
      <c r="K192" s="13"/>
      <c r="L192" s="13"/>
      <c r="M192" s="13"/>
    </row>
    <row r="193" spans="2:13" ht="15">
      <c r="B193" s="147" t="s">
        <v>18</v>
      </c>
      <c r="C193" s="3">
        <v>7</v>
      </c>
      <c r="D193" s="20">
        <v>11</v>
      </c>
      <c r="E193" s="3">
        <f t="shared" si="17"/>
        <v>18</v>
      </c>
      <c r="F193" s="215"/>
      <c r="G193" s="222" t="s">
        <v>62</v>
      </c>
      <c r="H193" s="3">
        <f>SUM(D194:D197)</f>
        <v>52</v>
      </c>
      <c r="I193" s="188"/>
      <c r="J193" s="5"/>
      <c r="K193" s="13"/>
      <c r="L193" s="13"/>
      <c r="M193" s="13"/>
    </row>
    <row r="194" spans="2:13" ht="15">
      <c r="B194" s="147" t="s">
        <v>19</v>
      </c>
      <c r="C194" s="3">
        <v>17</v>
      </c>
      <c r="D194" s="20">
        <v>16</v>
      </c>
      <c r="E194" s="3">
        <f t="shared" si="17"/>
        <v>33</v>
      </c>
      <c r="F194" s="215"/>
      <c r="G194" s="222" t="s">
        <v>65</v>
      </c>
      <c r="H194" s="3">
        <f>SUM(E185:E188)</f>
        <v>112</v>
      </c>
      <c r="I194" s="188"/>
      <c r="J194" s="5"/>
      <c r="K194" s="13"/>
      <c r="L194" s="13"/>
      <c r="M194" s="13"/>
    </row>
    <row r="195" spans="2:13" ht="15">
      <c r="B195" s="147" t="s">
        <v>20</v>
      </c>
      <c r="C195" s="3">
        <v>23</v>
      </c>
      <c r="D195" s="20">
        <v>13</v>
      </c>
      <c r="E195" s="3">
        <f t="shared" si="17"/>
        <v>36</v>
      </c>
      <c r="F195" s="215"/>
      <c r="G195" s="222" t="s">
        <v>59</v>
      </c>
      <c r="H195" s="3">
        <f>SUM(E198:E201)</f>
        <v>64</v>
      </c>
      <c r="I195" s="188"/>
      <c r="J195" s="13"/>
      <c r="K195" s="13"/>
      <c r="L195" s="13"/>
      <c r="M195" s="13"/>
    </row>
    <row r="196" spans="2:13" ht="15">
      <c r="B196" s="147" t="s">
        <v>21</v>
      </c>
      <c r="C196" s="3">
        <v>21</v>
      </c>
      <c r="D196" s="20">
        <v>17</v>
      </c>
      <c r="E196" s="3">
        <f t="shared" si="17"/>
        <v>38</v>
      </c>
      <c r="F196" s="215"/>
      <c r="G196" s="222" t="s">
        <v>57</v>
      </c>
      <c r="H196" s="3">
        <v>5</v>
      </c>
      <c r="I196" s="188"/>
      <c r="J196" s="13"/>
      <c r="K196" s="13"/>
      <c r="L196" s="13"/>
      <c r="M196" s="13"/>
    </row>
    <row r="197" spans="2:13" ht="15">
      <c r="B197" s="147" t="s">
        <v>22</v>
      </c>
      <c r="C197" s="3">
        <v>11</v>
      </c>
      <c r="D197" s="20">
        <v>6</v>
      </c>
      <c r="E197" s="3">
        <f t="shared" si="17"/>
        <v>17</v>
      </c>
      <c r="F197" s="215"/>
      <c r="G197" s="222" t="s">
        <v>58</v>
      </c>
      <c r="H197" s="3">
        <v>5</v>
      </c>
      <c r="I197" s="188"/>
      <c r="J197" s="13"/>
      <c r="K197" s="13"/>
      <c r="L197" s="13"/>
      <c r="M197" s="13"/>
    </row>
    <row r="198" spans="2:13" ht="15.75" thickBot="1">
      <c r="B198" s="147" t="s">
        <v>23</v>
      </c>
      <c r="C198" s="3">
        <v>14</v>
      </c>
      <c r="D198" s="20">
        <v>6</v>
      </c>
      <c r="E198" s="3">
        <f t="shared" si="17"/>
        <v>20</v>
      </c>
      <c r="F198" s="215"/>
      <c r="G198" s="222" t="s">
        <v>64</v>
      </c>
      <c r="H198" s="220">
        <f>ROUND(E197/5,0)</f>
        <v>3</v>
      </c>
      <c r="I198" s="247" t="s">
        <v>113</v>
      </c>
      <c r="J198" s="13"/>
      <c r="K198" s="13"/>
      <c r="L198" s="13"/>
      <c r="M198" s="13"/>
    </row>
    <row r="199" spans="2:13" ht="15">
      <c r="B199" s="147" t="s">
        <v>24</v>
      </c>
      <c r="C199" s="3">
        <v>7</v>
      </c>
      <c r="D199" s="20">
        <v>7</v>
      </c>
      <c r="E199" s="3">
        <f t="shared" si="17"/>
        <v>14</v>
      </c>
      <c r="F199" s="215"/>
      <c r="G199" s="224" t="s">
        <v>96</v>
      </c>
      <c r="H199" s="3">
        <v>8</v>
      </c>
      <c r="I199" s="13"/>
      <c r="J199" s="13"/>
      <c r="K199" s="13"/>
      <c r="L199" s="13"/>
      <c r="M199" s="13"/>
    </row>
    <row r="200" spans="2:13" ht="15.75" thickBot="1">
      <c r="B200" s="147" t="s">
        <v>25</v>
      </c>
      <c r="C200" s="3">
        <v>6</v>
      </c>
      <c r="D200" s="20">
        <v>6</v>
      </c>
      <c r="E200" s="3">
        <f t="shared" si="17"/>
        <v>12</v>
      </c>
      <c r="F200" s="215"/>
      <c r="G200" s="223" t="s">
        <v>97</v>
      </c>
      <c r="H200" s="220">
        <v>3</v>
      </c>
      <c r="I200" s="13"/>
      <c r="J200" s="13"/>
      <c r="K200" s="13"/>
      <c r="L200" s="13"/>
      <c r="M200" s="13"/>
    </row>
    <row r="201" spans="2:13" ht="15">
      <c r="B201" s="147" t="s">
        <v>26</v>
      </c>
      <c r="C201" s="3">
        <v>9</v>
      </c>
      <c r="D201" s="20">
        <v>9</v>
      </c>
      <c r="E201" s="3">
        <f t="shared" si="17"/>
        <v>18</v>
      </c>
      <c r="F201" s="215"/>
      <c r="G201" s="13"/>
      <c r="H201" s="13"/>
      <c r="I201" s="13"/>
      <c r="J201" s="13"/>
      <c r="K201" s="13"/>
      <c r="L201" s="13"/>
      <c r="M201" s="13"/>
    </row>
    <row r="202" spans="2:13" ht="15.75" thickBot="1">
      <c r="B202" s="147" t="s">
        <v>112</v>
      </c>
      <c r="C202" s="3">
        <v>0</v>
      </c>
      <c r="D202" s="20">
        <v>1</v>
      </c>
      <c r="E202" s="3">
        <f t="shared" si="17"/>
        <v>1</v>
      </c>
      <c r="F202" s="215"/>
      <c r="G202" s="13"/>
      <c r="H202" s="13"/>
      <c r="I202" s="13"/>
      <c r="J202" s="13"/>
      <c r="K202" s="13"/>
      <c r="L202" s="13"/>
      <c r="M202" s="13"/>
    </row>
    <row r="203" spans="2:13" ht="15.75" thickBot="1">
      <c r="B203" s="149" t="s">
        <v>14</v>
      </c>
      <c r="C203" s="150">
        <f>SUM(C185:C202)</f>
        <v>205</v>
      </c>
      <c r="D203" s="151">
        <f>SUM(D185:D202)</f>
        <v>209</v>
      </c>
      <c r="E203" s="150">
        <f>SUM(E185:E202)</f>
        <v>414</v>
      </c>
      <c r="F203" s="215"/>
      <c r="G203" s="13"/>
      <c r="H203" s="13"/>
      <c r="I203" s="13"/>
      <c r="J203" s="13"/>
      <c r="K203" s="13"/>
      <c r="L203" s="13"/>
      <c r="M203" s="13"/>
    </row>
    <row r="204" spans="5:13" ht="15.75" customHeight="1">
      <c r="E204" s="19"/>
      <c r="F204" s="215"/>
      <c r="G204" s="13"/>
      <c r="H204" s="13"/>
      <c r="I204" s="13"/>
      <c r="J204" s="13"/>
      <c r="K204" s="13"/>
      <c r="L204" s="13"/>
      <c r="M204" s="13"/>
    </row>
    <row r="205" spans="6:13" ht="12.75">
      <c r="F205" s="215"/>
      <c r="G205" s="13"/>
      <c r="H205" s="13"/>
      <c r="I205" s="13"/>
      <c r="J205" s="13"/>
      <c r="K205" s="13"/>
      <c r="L205" s="13"/>
      <c r="M205" s="13"/>
    </row>
    <row r="206" spans="6:13" ht="12.75">
      <c r="F206" s="215"/>
      <c r="G206" s="13"/>
      <c r="H206" s="13"/>
      <c r="I206" s="13"/>
      <c r="J206" s="13"/>
      <c r="K206" s="13"/>
      <c r="L206" s="13"/>
      <c r="M206" s="13"/>
    </row>
    <row r="207" spans="6:13" ht="12.75">
      <c r="F207" s="215"/>
      <c r="G207" s="13"/>
      <c r="H207" s="13"/>
      <c r="I207" s="13"/>
      <c r="J207" s="13"/>
      <c r="K207" s="13"/>
      <c r="L207" s="13"/>
      <c r="M207" s="13"/>
    </row>
    <row r="208" spans="7:13" ht="12.75">
      <c r="G208" s="13"/>
      <c r="H208" s="13"/>
      <c r="I208" s="13"/>
      <c r="J208" s="13"/>
      <c r="K208" s="13"/>
      <c r="L208" s="13"/>
      <c r="M208" s="13"/>
    </row>
    <row r="209" spans="7:13" ht="12.75">
      <c r="G209" s="13"/>
      <c r="H209" s="13"/>
      <c r="I209" s="13"/>
      <c r="J209" s="13"/>
      <c r="K209" s="13"/>
      <c r="L209" s="13"/>
      <c r="M209" s="13"/>
    </row>
    <row r="210" spans="7:13" ht="12.75">
      <c r="G210" s="13"/>
      <c r="H210" s="13"/>
      <c r="I210" s="13"/>
      <c r="J210" s="13"/>
      <c r="K210" s="13"/>
      <c r="L210" s="13"/>
      <c r="M210" s="13"/>
    </row>
  </sheetData>
  <sheetProtection/>
  <mergeCells count="39">
    <mergeCell ref="G51:G52"/>
    <mergeCell ref="H51:J51"/>
    <mergeCell ref="B1:J1"/>
    <mergeCell ref="B7:B8"/>
    <mergeCell ref="C7:E7"/>
    <mergeCell ref="G7:G8"/>
    <mergeCell ref="H7:J7"/>
    <mergeCell ref="G4:J5"/>
    <mergeCell ref="B2:J2"/>
    <mergeCell ref="B95:B96"/>
    <mergeCell ref="C95:E95"/>
    <mergeCell ref="G95:G96"/>
    <mergeCell ref="H95:J95"/>
    <mergeCell ref="B29:B30"/>
    <mergeCell ref="C29:E29"/>
    <mergeCell ref="G29:G30"/>
    <mergeCell ref="H29:J29"/>
    <mergeCell ref="B51:B52"/>
    <mergeCell ref="C51:E51"/>
    <mergeCell ref="G139:G140"/>
    <mergeCell ref="H139:J139"/>
    <mergeCell ref="B161:B162"/>
    <mergeCell ref="C161:E161"/>
    <mergeCell ref="B73:B74"/>
    <mergeCell ref="C73:E73"/>
    <mergeCell ref="G73:G74"/>
    <mergeCell ref="H73:J73"/>
    <mergeCell ref="G161:G162"/>
    <mergeCell ref="H161:J161"/>
    <mergeCell ref="B117:B118"/>
    <mergeCell ref="C117:E117"/>
    <mergeCell ref="G117:G118"/>
    <mergeCell ref="H117:J117"/>
    <mergeCell ref="B183:B184"/>
    <mergeCell ref="C183:E183"/>
    <mergeCell ref="G183:G184"/>
    <mergeCell ref="H183:J183"/>
    <mergeCell ref="B139:B140"/>
    <mergeCell ref="C139:E13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scale="65" r:id="rId1"/>
  <headerFooter>
    <oddFooter>&amp;C&amp;"-,Cursiva"&amp;K01+048Depto. Estadísticas y Gestión de la Información - Servicio de Salud Osorno</oddFooter>
  </headerFooter>
  <rowBreaks count="2" manualBreakCount="2">
    <brk id="72" max="255" man="1"/>
    <brk id="138" max="255" man="1"/>
  </rowBreaks>
  <ignoredErrors>
    <ignoredError sqref="H32:I34 H54:I56 H76:I78 H98:I100 H120:I122 H142:I144 H164:I166 H186:I188 H119:I119 H141:I141 H163:I163 H185:I185 H97:I97 H75:I75 H53:I53 H31 H38:H39 H82:H83 H104:H105 H126:H127 H148:H149 H170:H171 H192:H193 H60:H61" formulaRange="1"/>
    <ignoredError sqref="B9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SheetLayoutView="85" zoomScalePageLayoutView="0" workbookViewId="0" topLeftCell="A1">
      <pane ySplit="5" topLeftCell="A6" activePane="bottomLeft" state="frozen"/>
      <selection pane="topLeft" activeCell="M25" sqref="M25"/>
      <selection pane="bottomLeft" activeCell="H30" sqref="H30"/>
    </sheetView>
  </sheetViews>
  <sheetFormatPr defaultColWidth="11.421875" defaultRowHeight="15"/>
  <cols>
    <col min="1" max="1" width="3.00390625" style="0" customWidth="1"/>
    <col min="2" max="2" width="16.57421875" style="0" customWidth="1"/>
    <col min="6" max="6" width="7.8515625" style="0" customWidth="1"/>
    <col min="7" max="7" width="17.421875" style="0" bestFit="1" customWidth="1"/>
    <col min="8" max="10" width="12.7109375" style="0" customWidth="1"/>
    <col min="11" max="11" width="16.57421875" style="0" customWidth="1"/>
  </cols>
  <sheetData>
    <row r="1" spans="2:10" ht="15">
      <c r="B1" s="260" t="s">
        <v>100</v>
      </c>
      <c r="C1" s="260"/>
      <c r="D1" s="260"/>
      <c r="E1" s="260"/>
      <c r="F1" s="260"/>
      <c r="G1" s="260"/>
      <c r="H1" s="260"/>
      <c r="I1" s="260"/>
      <c r="J1" s="260"/>
    </row>
    <row r="2" spans="2:10" ht="15">
      <c r="B2" s="260" t="s">
        <v>108</v>
      </c>
      <c r="C2" s="260"/>
      <c r="D2" s="260"/>
      <c r="E2" s="260"/>
      <c r="F2" s="260"/>
      <c r="G2" s="260"/>
      <c r="H2" s="260"/>
      <c r="I2" s="260"/>
      <c r="J2" s="260"/>
    </row>
    <row r="4" spans="2:7" ht="15">
      <c r="B4" s="171" t="s">
        <v>67</v>
      </c>
      <c r="C4" s="174" t="s">
        <v>29</v>
      </c>
      <c r="E4" s="154"/>
      <c r="G4" s="188" t="s">
        <v>104</v>
      </c>
    </row>
    <row r="5" spans="2:10" ht="15">
      <c r="B5" s="171" t="s">
        <v>44</v>
      </c>
      <c r="C5" s="175">
        <v>10302</v>
      </c>
      <c r="G5" s="38"/>
      <c r="H5" s="38"/>
      <c r="I5" s="38"/>
      <c r="J5" s="38"/>
    </row>
    <row r="6" ht="15.75" thickBot="1">
      <c r="F6" s="38"/>
    </row>
    <row r="7" spans="2:10" ht="31.5" customHeight="1" thickBot="1">
      <c r="B7" s="253" t="s">
        <v>45</v>
      </c>
      <c r="C7" s="255" t="s">
        <v>78</v>
      </c>
      <c r="D7" s="256"/>
      <c r="E7" s="257"/>
      <c r="F7" s="177"/>
      <c r="G7" s="253" t="s">
        <v>45</v>
      </c>
      <c r="H7" s="255" t="s">
        <v>78</v>
      </c>
      <c r="I7" s="256"/>
      <c r="J7" s="257"/>
    </row>
    <row r="8" spans="2:10" ht="20.25" customHeight="1" thickBot="1">
      <c r="B8" s="254"/>
      <c r="C8" s="144" t="s">
        <v>2</v>
      </c>
      <c r="D8" s="145" t="s">
        <v>3</v>
      </c>
      <c r="E8" s="146" t="s">
        <v>4</v>
      </c>
      <c r="F8" s="177"/>
      <c r="G8" s="254"/>
      <c r="H8" s="144" t="s">
        <v>2</v>
      </c>
      <c r="I8" s="145" t="s">
        <v>3</v>
      </c>
      <c r="J8" s="146" t="s">
        <v>4</v>
      </c>
    </row>
    <row r="9" spans="2:10" ht="15">
      <c r="B9" s="147" t="s">
        <v>5</v>
      </c>
      <c r="C9" s="235">
        <f>77</f>
        <v>77</v>
      </c>
      <c r="D9" s="232">
        <f>89</f>
        <v>89</v>
      </c>
      <c r="E9" s="18">
        <f aca="true" t="shared" si="0" ref="E9:E26">SUM(C9:D9)</f>
        <v>166</v>
      </c>
      <c r="F9" s="217"/>
      <c r="G9" s="152" t="s">
        <v>6</v>
      </c>
      <c r="H9" s="4">
        <f>SUM(C9:C10)</f>
        <v>236</v>
      </c>
      <c r="I9" s="18">
        <f>SUM(D9:D10)</f>
        <v>262</v>
      </c>
      <c r="J9" s="18">
        <f aca="true" t="shared" si="1" ref="J9:J14">SUM(H9:I9)</f>
        <v>498</v>
      </c>
    </row>
    <row r="10" spans="2:10" ht="15">
      <c r="B10" s="148" t="s">
        <v>7</v>
      </c>
      <c r="C10" s="3">
        <v>159</v>
      </c>
      <c r="D10" s="20">
        <v>173</v>
      </c>
      <c r="E10" s="3">
        <f t="shared" si="0"/>
        <v>332</v>
      </c>
      <c r="F10" s="90"/>
      <c r="G10" s="153" t="s">
        <v>8</v>
      </c>
      <c r="H10" s="4">
        <f>SUM(C11:C12)</f>
        <v>483</v>
      </c>
      <c r="I10" s="3">
        <f>SUM(D11:D12)</f>
        <v>411</v>
      </c>
      <c r="J10" s="3">
        <f t="shared" si="1"/>
        <v>894</v>
      </c>
    </row>
    <row r="11" spans="2:10" ht="15">
      <c r="B11" s="147" t="s">
        <v>60</v>
      </c>
      <c r="C11" s="3">
        <v>260</v>
      </c>
      <c r="D11" s="20">
        <v>229</v>
      </c>
      <c r="E11" s="3">
        <f t="shared" si="0"/>
        <v>489</v>
      </c>
      <c r="F11" s="90"/>
      <c r="G11" s="153" t="s">
        <v>10</v>
      </c>
      <c r="H11" s="4">
        <f>SUM(C13:C21)</f>
        <v>1475</v>
      </c>
      <c r="I11" s="3">
        <f>SUM(D13:D21)</f>
        <v>1200</v>
      </c>
      <c r="J11" s="3">
        <f t="shared" si="1"/>
        <v>2675</v>
      </c>
    </row>
    <row r="12" spans="2:10" ht="15">
      <c r="B12" s="147" t="s">
        <v>11</v>
      </c>
      <c r="C12" s="3">
        <v>223</v>
      </c>
      <c r="D12" s="20">
        <v>182</v>
      </c>
      <c r="E12" s="3">
        <f t="shared" si="0"/>
        <v>405</v>
      </c>
      <c r="F12" s="90"/>
      <c r="G12" s="153" t="s">
        <v>12</v>
      </c>
      <c r="H12" s="4">
        <f>SUM(C22:C25)</f>
        <v>290</v>
      </c>
      <c r="I12" s="3">
        <f>SUM(D22:D25)</f>
        <v>263</v>
      </c>
      <c r="J12" s="3">
        <f t="shared" si="1"/>
        <v>553</v>
      </c>
    </row>
    <row r="13" spans="2:10" ht="15.75" thickBot="1">
      <c r="B13" s="147" t="s">
        <v>13</v>
      </c>
      <c r="C13" s="3">
        <v>197</v>
      </c>
      <c r="D13" s="20">
        <v>131</v>
      </c>
      <c r="E13" s="3">
        <f t="shared" si="0"/>
        <v>328</v>
      </c>
      <c r="F13" s="90"/>
      <c r="G13" s="147" t="s">
        <v>112</v>
      </c>
      <c r="H13" s="20">
        <f>+C26</f>
        <v>1</v>
      </c>
      <c r="I13" s="3">
        <f>+D26</f>
        <v>3</v>
      </c>
      <c r="J13" s="3">
        <f t="shared" si="1"/>
        <v>4</v>
      </c>
    </row>
    <row r="14" spans="2:10" ht="15.75" thickBot="1">
      <c r="B14" s="147" t="s">
        <v>15</v>
      </c>
      <c r="C14" s="3">
        <v>149</v>
      </c>
      <c r="D14" s="20">
        <v>118</v>
      </c>
      <c r="E14" s="3">
        <f t="shared" si="0"/>
        <v>267</v>
      </c>
      <c r="F14" s="90"/>
      <c r="G14" s="231" t="s">
        <v>14</v>
      </c>
      <c r="H14" s="151">
        <f>SUM(H9:H13)</f>
        <v>2485</v>
      </c>
      <c r="I14" s="150">
        <f>SUM(I9:I13)</f>
        <v>2139</v>
      </c>
      <c r="J14" s="150">
        <f t="shared" si="1"/>
        <v>4624</v>
      </c>
    </row>
    <row r="15" spans="2:17" ht="15.75" thickBot="1">
      <c r="B15" s="147" t="s">
        <v>16</v>
      </c>
      <c r="C15" s="3">
        <v>132</v>
      </c>
      <c r="D15" s="20">
        <v>123</v>
      </c>
      <c r="E15" s="3">
        <f t="shared" si="0"/>
        <v>255</v>
      </c>
      <c r="F15" s="90"/>
      <c r="O15" s="38"/>
      <c r="P15" s="38"/>
      <c r="Q15" s="38"/>
    </row>
    <row r="16" spans="2:17" ht="15">
      <c r="B16" s="147" t="s">
        <v>17</v>
      </c>
      <c r="C16" s="3">
        <v>142</v>
      </c>
      <c r="D16" s="20">
        <v>142</v>
      </c>
      <c r="E16" s="3">
        <f t="shared" si="0"/>
        <v>284</v>
      </c>
      <c r="F16" s="90"/>
      <c r="G16" s="221" t="s">
        <v>61</v>
      </c>
      <c r="H16" s="18">
        <f>SUM(C13:C17)</f>
        <v>796</v>
      </c>
      <c r="I16" s="188"/>
      <c r="J16" s="5"/>
      <c r="O16" s="38"/>
      <c r="P16" s="38"/>
      <c r="Q16" s="38"/>
    </row>
    <row r="17" spans="2:17" ht="15">
      <c r="B17" s="147" t="s">
        <v>18</v>
      </c>
      <c r="C17" s="3">
        <v>176</v>
      </c>
      <c r="D17" s="20">
        <v>146</v>
      </c>
      <c r="E17" s="3">
        <f t="shared" si="0"/>
        <v>322</v>
      </c>
      <c r="F17" s="90"/>
      <c r="G17" s="222" t="s">
        <v>62</v>
      </c>
      <c r="H17" s="3">
        <f>SUM(D18:D21)</f>
        <v>540</v>
      </c>
      <c r="I17" s="188"/>
      <c r="J17" s="5"/>
      <c r="M17" s="5"/>
      <c r="N17" s="5"/>
      <c r="O17" s="38"/>
      <c r="P17" s="38"/>
      <c r="Q17" s="38"/>
    </row>
    <row r="18" spans="2:17" ht="15">
      <c r="B18" s="147" t="s">
        <v>19</v>
      </c>
      <c r="C18" s="3">
        <v>164</v>
      </c>
      <c r="D18" s="20">
        <v>150</v>
      </c>
      <c r="E18" s="3">
        <f t="shared" si="0"/>
        <v>314</v>
      </c>
      <c r="F18" s="90"/>
      <c r="G18" s="222" t="s">
        <v>65</v>
      </c>
      <c r="H18" s="3">
        <f>SUM(E9:E12)</f>
        <v>1392</v>
      </c>
      <c r="I18" s="188"/>
      <c r="J18" s="90"/>
      <c r="K18" s="32"/>
      <c r="L18" s="33"/>
      <c r="M18" s="33"/>
      <c r="N18" s="33"/>
      <c r="O18" s="38"/>
      <c r="P18" s="52"/>
      <c r="Q18" s="48"/>
    </row>
    <row r="19" spans="2:17" ht="15">
      <c r="B19" s="147" t="s">
        <v>20</v>
      </c>
      <c r="C19" s="3">
        <v>208</v>
      </c>
      <c r="D19" s="20">
        <v>160</v>
      </c>
      <c r="E19" s="3">
        <f t="shared" si="0"/>
        <v>368</v>
      </c>
      <c r="F19" s="90"/>
      <c r="G19" s="222" t="s">
        <v>59</v>
      </c>
      <c r="H19" s="3">
        <f>SUM(E22:E25)</f>
        <v>553</v>
      </c>
      <c r="I19" s="188"/>
      <c r="J19" s="90"/>
      <c r="K19" s="47"/>
      <c r="L19" s="33"/>
      <c r="M19" s="33"/>
      <c r="N19" s="33"/>
      <c r="O19" s="38"/>
      <c r="P19" s="52"/>
      <c r="Q19" s="48"/>
    </row>
    <row r="20" spans="2:17" ht="15">
      <c r="B20" s="147" t="s">
        <v>21</v>
      </c>
      <c r="C20" s="3">
        <v>170</v>
      </c>
      <c r="D20" s="20">
        <v>129</v>
      </c>
      <c r="E20" s="3">
        <f t="shared" si="0"/>
        <v>299</v>
      </c>
      <c r="F20" s="90"/>
      <c r="G20" s="222" t="s">
        <v>57</v>
      </c>
      <c r="H20" s="3">
        <v>57</v>
      </c>
      <c r="I20" s="188"/>
      <c r="J20" s="90"/>
      <c r="O20" s="38"/>
      <c r="P20" s="38"/>
      <c r="Q20" s="38"/>
    </row>
    <row r="21" spans="2:17" ht="15">
      <c r="B21" s="147" t="s">
        <v>22</v>
      </c>
      <c r="C21" s="3">
        <v>137</v>
      </c>
      <c r="D21" s="20">
        <v>101</v>
      </c>
      <c r="E21" s="3">
        <f t="shared" si="0"/>
        <v>238</v>
      </c>
      <c r="F21" s="90"/>
      <c r="G21" s="222" t="s">
        <v>58</v>
      </c>
      <c r="H21" s="3">
        <v>81</v>
      </c>
      <c r="I21" s="188"/>
      <c r="J21" s="90"/>
      <c r="O21" s="38"/>
      <c r="P21" s="38"/>
      <c r="Q21" s="38"/>
    </row>
    <row r="22" spans="2:17" ht="15.75" thickBot="1">
      <c r="B22" s="147" t="s">
        <v>23</v>
      </c>
      <c r="C22" s="3">
        <v>101</v>
      </c>
      <c r="D22" s="20">
        <v>78</v>
      </c>
      <c r="E22" s="3">
        <f t="shared" si="0"/>
        <v>179</v>
      </c>
      <c r="F22" s="90"/>
      <c r="G22" s="222" t="s">
        <v>64</v>
      </c>
      <c r="H22" s="220">
        <f>ROUND(E$21/5,0)</f>
        <v>48</v>
      </c>
      <c r="I22" s="247" t="s">
        <v>113</v>
      </c>
      <c r="J22" s="90"/>
      <c r="O22" s="38"/>
      <c r="P22" s="38"/>
      <c r="Q22" s="38"/>
    </row>
    <row r="23" spans="2:17" ht="15">
      <c r="B23" s="147" t="s">
        <v>24</v>
      </c>
      <c r="C23" s="3">
        <v>77</v>
      </c>
      <c r="D23" s="20">
        <v>65</v>
      </c>
      <c r="E23" s="3">
        <f t="shared" si="0"/>
        <v>142</v>
      </c>
      <c r="F23" s="90"/>
      <c r="G23" s="224" t="s">
        <v>96</v>
      </c>
      <c r="H23" s="3">
        <v>46</v>
      </c>
      <c r="J23" s="90"/>
      <c r="O23" s="38"/>
      <c r="P23" s="38"/>
      <c r="Q23" s="38"/>
    </row>
    <row r="24" spans="2:10" ht="15.75" thickBot="1">
      <c r="B24" s="147" t="s">
        <v>25</v>
      </c>
      <c r="C24" s="3">
        <v>57</v>
      </c>
      <c r="D24" s="20">
        <v>53</v>
      </c>
      <c r="E24" s="3">
        <f t="shared" si="0"/>
        <v>110</v>
      </c>
      <c r="F24" s="90"/>
      <c r="G24" s="223" t="s">
        <v>97</v>
      </c>
      <c r="H24" s="220">
        <v>37</v>
      </c>
      <c r="J24" s="90"/>
    </row>
    <row r="25" spans="2:10" ht="15">
      <c r="B25" s="147" t="s">
        <v>26</v>
      </c>
      <c r="C25" s="3">
        <v>55</v>
      </c>
      <c r="D25" s="20">
        <v>67</v>
      </c>
      <c r="E25" s="3">
        <f t="shared" si="0"/>
        <v>122</v>
      </c>
      <c r="F25" s="90"/>
      <c r="J25" s="90"/>
    </row>
    <row r="26" spans="2:10" ht="15.75" thickBot="1">
      <c r="B26" s="147" t="s">
        <v>112</v>
      </c>
      <c r="C26" s="3">
        <v>1</v>
      </c>
      <c r="D26" s="20">
        <v>3</v>
      </c>
      <c r="E26" s="3">
        <f t="shared" si="0"/>
        <v>4</v>
      </c>
      <c r="F26" s="90"/>
      <c r="J26" s="90"/>
    </row>
    <row r="27" spans="2:10" ht="15.75" thickBot="1">
      <c r="B27" s="149" t="s">
        <v>14</v>
      </c>
      <c r="C27" s="150">
        <f>SUM(C9:C26)</f>
        <v>2485</v>
      </c>
      <c r="D27" s="151">
        <f>SUM(D9:D26)</f>
        <v>2139</v>
      </c>
      <c r="E27" s="150">
        <f>SUM(E9:E26)</f>
        <v>4624</v>
      </c>
      <c r="F27" s="90"/>
      <c r="J27" s="90"/>
    </row>
    <row r="28" spans="5:9" ht="18" customHeight="1" thickBot="1">
      <c r="E28" s="85"/>
      <c r="I28" s="88"/>
    </row>
    <row r="29" spans="2:10" ht="28.5" customHeight="1" thickBot="1">
      <c r="B29" s="263" t="s">
        <v>1</v>
      </c>
      <c r="C29" s="255" t="s">
        <v>118</v>
      </c>
      <c r="D29" s="256"/>
      <c r="E29" s="257"/>
      <c r="G29" s="263" t="s">
        <v>1</v>
      </c>
      <c r="H29" s="255" t="s">
        <v>118</v>
      </c>
      <c r="I29" s="256"/>
      <c r="J29" s="257"/>
    </row>
    <row r="30" spans="2:10" ht="15" customHeight="1" thickBot="1">
      <c r="B30" s="254"/>
      <c r="C30" s="144" t="s">
        <v>2</v>
      </c>
      <c r="D30" s="145" t="s">
        <v>3</v>
      </c>
      <c r="E30" s="146" t="s">
        <v>4</v>
      </c>
      <c r="F30" s="9"/>
      <c r="G30" s="261"/>
      <c r="H30" s="144" t="s">
        <v>2</v>
      </c>
      <c r="I30" s="145" t="s">
        <v>3</v>
      </c>
      <c r="J30" s="146" t="s">
        <v>4</v>
      </c>
    </row>
    <row r="31" spans="2:14" ht="15">
      <c r="B31" s="147" t="s">
        <v>5</v>
      </c>
      <c r="C31" s="60">
        <v>144</v>
      </c>
      <c r="D31" s="233">
        <f>145</f>
        <v>145</v>
      </c>
      <c r="E31" s="86">
        <f aca="true" t="shared" si="2" ref="E31:E48">SUM(C31:D31)</f>
        <v>289</v>
      </c>
      <c r="F31" s="218"/>
      <c r="G31" s="152" t="s">
        <v>6</v>
      </c>
      <c r="H31" s="4">
        <f>SUM(C31:C32)</f>
        <v>278</v>
      </c>
      <c r="I31" s="18">
        <f>SUM(D31:D32)</f>
        <v>248</v>
      </c>
      <c r="J31" s="18">
        <f aca="true" t="shared" si="3" ref="J31:J36">SUM(H31:I31)</f>
        <v>526</v>
      </c>
      <c r="M31" s="31"/>
      <c r="N31" s="31"/>
    </row>
    <row r="32" spans="2:10" ht="15">
      <c r="B32" s="148" t="s">
        <v>7</v>
      </c>
      <c r="C32" s="61">
        <v>134</v>
      </c>
      <c r="D32" s="61">
        <v>103</v>
      </c>
      <c r="E32" s="50">
        <f t="shared" si="2"/>
        <v>237</v>
      </c>
      <c r="F32" s="54"/>
      <c r="G32" s="153" t="s">
        <v>8</v>
      </c>
      <c r="H32" s="4">
        <f>SUM(C33:C34)</f>
        <v>371</v>
      </c>
      <c r="I32" s="3">
        <f>SUM(D33:D34)</f>
        <v>288</v>
      </c>
      <c r="J32" s="3">
        <f t="shared" si="3"/>
        <v>659</v>
      </c>
    </row>
    <row r="33" spans="2:13" ht="15">
      <c r="B33" s="147" t="s">
        <v>60</v>
      </c>
      <c r="C33" s="61">
        <v>162</v>
      </c>
      <c r="D33" s="61">
        <v>127</v>
      </c>
      <c r="E33" s="50">
        <f t="shared" si="2"/>
        <v>289</v>
      </c>
      <c r="F33" s="54"/>
      <c r="G33" s="153" t="s">
        <v>10</v>
      </c>
      <c r="H33" s="4">
        <f>SUM(C35:C43)</f>
        <v>1491</v>
      </c>
      <c r="I33" s="3">
        <f>SUM(D35:D43)</f>
        <v>1363</v>
      </c>
      <c r="J33" s="3">
        <f t="shared" si="3"/>
        <v>2854</v>
      </c>
      <c r="K33" s="54"/>
      <c r="L33" s="54"/>
      <c r="M33" s="54"/>
    </row>
    <row r="34" spans="2:13" ht="15">
      <c r="B34" s="147" t="s">
        <v>11</v>
      </c>
      <c r="C34" s="51">
        <v>209</v>
      </c>
      <c r="D34" s="51">
        <v>161</v>
      </c>
      <c r="E34" s="50">
        <f t="shared" si="2"/>
        <v>370</v>
      </c>
      <c r="F34" s="54"/>
      <c r="G34" s="153" t="s">
        <v>12</v>
      </c>
      <c r="H34" s="4">
        <f>SUM(C44:C47)</f>
        <v>256</v>
      </c>
      <c r="I34" s="3">
        <f>SUM(D44:D47)</f>
        <v>262</v>
      </c>
      <c r="J34" s="3">
        <f t="shared" si="3"/>
        <v>518</v>
      </c>
      <c r="K34" s="54"/>
      <c r="L34" s="54"/>
      <c r="M34" s="54"/>
    </row>
    <row r="35" spans="2:13" ht="15.75" thickBot="1">
      <c r="B35" s="147" t="s">
        <v>13</v>
      </c>
      <c r="C35" s="51">
        <v>215</v>
      </c>
      <c r="D35" s="51">
        <v>169</v>
      </c>
      <c r="E35" s="50">
        <f t="shared" si="2"/>
        <v>384</v>
      </c>
      <c r="F35" s="54"/>
      <c r="G35" s="147" t="s">
        <v>112</v>
      </c>
      <c r="H35" s="20">
        <f>+C48</f>
        <v>0</v>
      </c>
      <c r="I35" s="3">
        <f>+D48</f>
        <v>5</v>
      </c>
      <c r="J35" s="3">
        <f t="shared" si="3"/>
        <v>5</v>
      </c>
      <c r="K35" s="54"/>
      <c r="L35" s="54"/>
      <c r="M35" s="54"/>
    </row>
    <row r="36" spans="2:13" ht="15.75" thickBot="1">
      <c r="B36" s="147" t="s">
        <v>15</v>
      </c>
      <c r="C36" s="51">
        <v>161</v>
      </c>
      <c r="D36" s="51">
        <v>146</v>
      </c>
      <c r="E36" s="50">
        <f t="shared" si="2"/>
        <v>307</v>
      </c>
      <c r="F36" s="54"/>
      <c r="G36" s="231" t="s">
        <v>14</v>
      </c>
      <c r="H36" s="151">
        <f>SUM(H31:H35)</f>
        <v>2396</v>
      </c>
      <c r="I36" s="150">
        <f>SUM(I31:I35)</f>
        <v>2166</v>
      </c>
      <c r="J36" s="150">
        <f t="shared" si="3"/>
        <v>4562</v>
      </c>
      <c r="K36" s="54"/>
      <c r="L36" s="54"/>
      <c r="M36" s="54"/>
    </row>
    <row r="37" spans="2:13" ht="15.75" thickBot="1">
      <c r="B37" s="147" t="s">
        <v>16</v>
      </c>
      <c r="C37" s="51">
        <v>124</v>
      </c>
      <c r="D37" s="51">
        <v>134</v>
      </c>
      <c r="E37" s="50">
        <f t="shared" si="2"/>
        <v>258</v>
      </c>
      <c r="F37" s="54"/>
      <c r="G37" s="5"/>
      <c r="H37" s="6"/>
      <c r="I37" s="6"/>
      <c r="J37" s="5"/>
      <c r="K37" s="54"/>
      <c r="L37" s="54"/>
      <c r="M37" s="54"/>
    </row>
    <row r="38" spans="2:13" ht="15">
      <c r="B38" s="147" t="s">
        <v>17</v>
      </c>
      <c r="C38" s="51">
        <v>142</v>
      </c>
      <c r="D38" s="51">
        <v>129</v>
      </c>
      <c r="E38" s="50">
        <f t="shared" si="2"/>
        <v>271</v>
      </c>
      <c r="F38" s="54"/>
      <c r="G38" s="221" t="s">
        <v>61</v>
      </c>
      <c r="H38" s="18">
        <f>SUM(C35:C39)</f>
        <v>815</v>
      </c>
      <c r="I38" s="188"/>
      <c r="J38" s="5"/>
      <c r="K38" s="55"/>
      <c r="L38" s="55"/>
      <c r="M38" s="55"/>
    </row>
    <row r="39" spans="2:13" ht="15">
      <c r="B39" s="147" t="s">
        <v>18</v>
      </c>
      <c r="C39" s="51">
        <v>173</v>
      </c>
      <c r="D39" s="51">
        <v>179</v>
      </c>
      <c r="E39" s="50">
        <f t="shared" si="2"/>
        <v>352</v>
      </c>
      <c r="F39" s="54"/>
      <c r="G39" s="222" t="s">
        <v>62</v>
      </c>
      <c r="H39" s="3">
        <f>SUM(D40:D43)</f>
        <v>606</v>
      </c>
      <c r="I39" s="188"/>
      <c r="J39" s="5"/>
      <c r="K39" s="54"/>
      <c r="L39" s="54"/>
      <c r="M39" s="54"/>
    </row>
    <row r="40" spans="2:13" ht="15">
      <c r="B40" s="147" t="s">
        <v>19</v>
      </c>
      <c r="C40" s="51">
        <v>187</v>
      </c>
      <c r="D40" s="51">
        <v>178</v>
      </c>
      <c r="E40" s="50">
        <f t="shared" si="2"/>
        <v>365</v>
      </c>
      <c r="F40" s="24"/>
      <c r="G40" s="222" t="s">
        <v>65</v>
      </c>
      <c r="H40" s="3">
        <f>SUM(E31:E34)</f>
        <v>1185</v>
      </c>
      <c r="I40" s="188"/>
      <c r="J40" s="21"/>
      <c r="K40" s="54"/>
      <c r="L40" s="54"/>
      <c r="M40" s="54"/>
    </row>
    <row r="41" spans="2:13" ht="15">
      <c r="B41" s="147" t="s">
        <v>20</v>
      </c>
      <c r="C41" s="51">
        <v>213</v>
      </c>
      <c r="D41" s="51">
        <v>175</v>
      </c>
      <c r="E41" s="50">
        <f t="shared" si="2"/>
        <v>388</v>
      </c>
      <c r="F41" s="54"/>
      <c r="G41" s="222" t="s">
        <v>59</v>
      </c>
      <c r="H41" s="3">
        <f>SUM(E44:E47)</f>
        <v>518</v>
      </c>
      <c r="I41" s="188"/>
      <c r="J41" s="21"/>
      <c r="K41" s="54"/>
      <c r="L41" s="54"/>
      <c r="M41" s="54"/>
    </row>
    <row r="42" spans="2:13" ht="15">
      <c r="B42" s="147" t="s">
        <v>21</v>
      </c>
      <c r="C42" s="51">
        <v>162</v>
      </c>
      <c r="D42" s="51">
        <v>142</v>
      </c>
      <c r="E42" s="50">
        <f t="shared" si="2"/>
        <v>304</v>
      </c>
      <c r="F42" s="54"/>
      <c r="G42" s="222" t="s">
        <v>57</v>
      </c>
      <c r="H42" s="3">
        <v>54</v>
      </c>
      <c r="I42" s="188"/>
      <c r="J42" s="21"/>
      <c r="K42" s="54"/>
      <c r="L42" s="54"/>
      <c r="M42" s="54"/>
    </row>
    <row r="43" spans="2:13" ht="15">
      <c r="B43" s="147" t="s">
        <v>22</v>
      </c>
      <c r="C43" s="51">
        <v>114</v>
      </c>
      <c r="D43" s="51">
        <v>111</v>
      </c>
      <c r="E43" s="50">
        <f t="shared" si="2"/>
        <v>225</v>
      </c>
      <c r="F43" s="54"/>
      <c r="G43" s="222" t="s">
        <v>58</v>
      </c>
      <c r="H43" s="3">
        <v>62</v>
      </c>
      <c r="I43" s="188"/>
      <c r="J43" s="21"/>
      <c r="K43" s="54"/>
      <c r="L43" s="54"/>
      <c r="M43" s="54"/>
    </row>
    <row r="44" spans="2:13" ht="15.75" thickBot="1">
      <c r="B44" s="147" t="s">
        <v>23</v>
      </c>
      <c r="C44" s="51">
        <v>84</v>
      </c>
      <c r="D44" s="51">
        <v>80</v>
      </c>
      <c r="E44" s="50">
        <f t="shared" si="2"/>
        <v>164</v>
      </c>
      <c r="F44" s="54"/>
      <c r="G44" s="222" t="s">
        <v>64</v>
      </c>
      <c r="H44" s="220">
        <f>ROUND(E$43/5,0)</f>
        <v>45</v>
      </c>
      <c r="I44" s="247" t="s">
        <v>113</v>
      </c>
      <c r="J44" s="21"/>
      <c r="K44" s="22"/>
      <c r="L44" s="22"/>
      <c r="M44" s="22"/>
    </row>
    <row r="45" spans="2:11" ht="15">
      <c r="B45" s="147" t="s">
        <v>24</v>
      </c>
      <c r="C45" s="51">
        <v>76</v>
      </c>
      <c r="D45" s="51">
        <v>61</v>
      </c>
      <c r="E45" s="50">
        <f t="shared" si="2"/>
        <v>137</v>
      </c>
      <c r="F45" s="54"/>
      <c r="G45" s="224" t="s">
        <v>96</v>
      </c>
      <c r="H45" s="3">
        <v>53</v>
      </c>
      <c r="I45" s="21"/>
      <c r="J45" s="21"/>
      <c r="K45" s="21"/>
    </row>
    <row r="46" spans="2:11" ht="15.75" thickBot="1">
      <c r="B46" s="147" t="s">
        <v>25</v>
      </c>
      <c r="C46" s="51">
        <v>42</v>
      </c>
      <c r="D46" s="51">
        <v>62</v>
      </c>
      <c r="E46" s="50">
        <f t="shared" si="2"/>
        <v>104</v>
      </c>
      <c r="F46" s="24"/>
      <c r="G46" s="223" t="s">
        <v>97</v>
      </c>
      <c r="H46" s="220">
        <v>64</v>
      </c>
      <c r="I46" s="21"/>
      <c r="J46" s="21"/>
      <c r="K46" s="21"/>
    </row>
    <row r="47" spans="2:11" ht="15">
      <c r="B47" s="147" t="s">
        <v>26</v>
      </c>
      <c r="C47" s="51">
        <v>54</v>
      </c>
      <c r="D47" s="51">
        <v>59</v>
      </c>
      <c r="E47" s="50">
        <f t="shared" si="2"/>
        <v>113</v>
      </c>
      <c r="F47" s="54"/>
      <c r="G47" s="21"/>
      <c r="H47" s="21"/>
      <c r="I47" s="21"/>
      <c r="J47" s="21"/>
      <c r="K47" s="21"/>
    </row>
    <row r="48" spans="2:11" ht="15.75" thickBot="1">
      <c r="B48" s="147" t="s">
        <v>112</v>
      </c>
      <c r="C48" s="51">
        <v>0</v>
      </c>
      <c r="D48" s="234">
        <v>5</v>
      </c>
      <c r="E48" s="50">
        <f t="shared" si="2"/>
        <v>5</v>
      </c>
      <c r="F48" s="54"/>
      <c r="G48" s="21"/>
      <c r="H48" s="21"/>
      <c r="I48" s="21"/>
      <c r="J48" s="21"/>
      <c r="K48" s="21"/>
    </row>
    <row r="49" spans="2:11" ht="15.75" thickBot="1">
      <c r="B49" s="149" t="s">
        <v>14</v>
      </c>
      <c r="C49" s="150">
        <f>SUM(C31:C48)</f>
        <v>2396</v>
      </c>
      <c r="D49" s="151">
        <f>SUM(D31:D48)</f>
        <v>2166</v>
      </c>
      <c r="E49" s="150">
        <f>SUM(E31:E48)</f>
        <v>4562</v>
      </c>
      <c r="F49" s="54"/>
      <c r="G49" s="21"/>
      <c r="H49" s="21"/>
      <c r="I49" s="21"/>
      <c r="J49" s="21"/>
      <c r="K49" s="21"/>
    </row>
    <row r="50" spans="2:11" ht="15">
      <c r="B50" s="54"/>
      <c r="C50" s="54"/>
      <c r="D50" s="54"/>
      <c r="E50" s="54"/>
      <c r="F50" s="54"/>
      <c r="G50" s="21"/>
      <c r="H50" s="21"/>
      <c r="I50" s="21"/>
      <c r="J50" s="21"/>
      <c r="K50" s="21"/>
    </row>
    <row r="51" spans="2:11" ht="15">
      <c r="B51" s="54"/>
      <c r="C51" s="54"/>
      <c r="D51" s="54"/>
      <c r="E51" s="54"/>
      <c r="F51" s="54"/>
      <c r="G51" s="21"/>
      <c r="H51" s="21"/>
      <c r="I51" s="21"/>
      <c r="J51" s="21"/>
      <c r="K51" s="21"/>
    </row>
    <row r="52" spans="2:11" ht="15">
      <c r="B52" s="53"/>
      <c r="C52" s="53"/>
      <c r="D52" s="54"/>
      <c r="E52" s="53"/>
      <c r="F52" s="53"/>
      <c r="G52" s="21"/>
      <c r="H52" s="21"/>
      <c r="I52" s="21"/>
      <c r="J52" s="21"/>
      <c r="K52" s="21"/>
    </row>
    <row r="53" spans="2:11" ht="15">
      <c r="B53" s="53"/>
      <c r="C53" s="53"/>
      <c r="D53" s="24"/>
      <c r="E53" s="24"/>
      <c r="F53" s="24"/>
      <c r="G53" s="21"/>
      <c r="H53" s="21"/>
      <c r="I53" s="21"/>
      <c r="J53" s="21"/>
      <c r="K53" s="21"/>
    </row>
    <row r="54" spans="2:11" ht="15">
      <c r="B54" s="53"/>
      <c r="C54" s="54"/>
      <c r="D54" s="54"/>
      <c r="E54" s="53"/>
      <c r="F54" s="53"/>
      <c r="G54" s="21"/>
      <c r="H54" s="21"/>
      <c r="I54" s="21"/>
      <c r="J54" s="21"/>
      <c r="K54" s="21"/>
    </row>
    <row r="55" spans="2:11" ht="15">
      <c r="B55" s="53"/>
      <c r="C55" s="54"/>
      <c r="D55" s="54"/>
      <c r="E55" s="53"/>
      <c r="F55" s="53"/>
      <c r="G55" s="21"/>
      <c r="H55" s="21"/>
      <c r="I55" s="21"/>
      <c r="J55" s="21"/>
      <c r="K55" s="21"/>
    </row>
    <row r="56" spans="2:11" ht="15">
      <c r="B56" s="53"/>
      <c r="C56" s="54"/>
      <c r="D56" s="54"/>
      <c r="E56" s="54"/>
      <c r="F56" s="54"/>
      <c r="G56" s="21"/>
      <c r="H56" s="21"/>
      <c r="I56" s="21"/>
      <c r="J56" s="21"/>
      <c r="K56" s="21"/>
    </row>
    <row r="57" spans="2:11" ht="15">
      <c r="B57" s="53"/>
      <c r="C57" s="54"/>
      <c r="D57" s="54"/>
      <c r="E57" s="53"/>
      <c r="F57" s="53"/>
      <c r="G57" s="21"/>
      <c r="H57" s="21"/>
      <c r="I57" s="21"/>
      <c r="J57" s="21"/>
      <c r="K57" s="21"/>
    </row>
    <row r="58" spans="2:11" ht="15">
      <c r="B58" s="53"/>
      <c r="C58" s="54"/>
      <c r="D58" s="54"/>
      <c r="E58" s="53"/>
      <c r="F58" s="53"/>
      <c r="G58" s="21"/>
      <c r="H58" s="21"/>
      <c r="I58" s="21"/>
      <c r="J58" s="21"/>
      <c r="K58" s="21"/>
    </row>
    <row r="59" spans="2:11" ht="15">
      <c r="B59" s="53"/>
      <c r="C59" s="54"/>
      <c r="D59" s="54"/>
      <c r="E59" s="53"/>
      <c r="F59" s="53"/>
      <c r="G59" s="21"/>
      <c r="H59" s="21"/>
      <c r="I59" s="21"/>
      <c r="J59" s="21"/>
      <c r="K59" s="21"/>
    </row>
    <row r="60" spans="2:11" ht="15">
      <c r="B60" s="53"/>
      <c r="C60" s="54"/>
      <c r="D60" s="54"/>
      <c r="E60" s="53"/>
      <c r="F60" s="53"/>
      <c r="G60" s="21"/>
      <c r="H60" s="21"/>
      <c r="I60" s="21"/>
      <c r="J60" s="21"/>
      <c r="K60" s="21"/>
    </row>
    <row r="61" spans="2:11" ht="15">
      <c r="B61" s="53"/>
      <c r="C61" s="54"/>
      <c r="D61" s="54"/>
      <c r="E61" s="53"/>
      <c r="F61" s="53"/>
      <c r="G61" s="21"/>
      <c r="H61" s="21"/>
      <c r="I61" s="21"/>
      <c r="J61" s="21"/>
      <c r="K61" s="21"/>
    </row>
    <row r="62" spans="2:6" ht="15">
      <c r="B62" s="53"/>
      <c r="C62" s="54"/>
      <c r="D62" s="54"/>
      <c r="E62" s="53"/>
      <c r="F62" s="53"/>
    </row>
    <row r="63" spans="2:6" ht="15">
      <c r="B63" s="53"/>
      <c r="C63" s="53"/>
      <c r="D63" s="54"/>
      <c r="E63" s="53"/>
      <c r="F63" s="53"/>
    </row>
    <row r="64" spans="2:6" ht="15">
      <c r="B64" s="53"/>
      <c r="C64" s="54"/>
      <c r="D64" s="54"/>
      <c r="E64" s="53"/>
      <c r="F64" s="53"/>
    </row>
    <row r="65" spans="2:6" ht="15">
      <c r="B65" s="53"/>
      <c r="C65" s="54"/>
      <c r="D65" s="54"/>
      <c r="E65" s="53"/>
      <c r="F65" s="53"/>
    </row>
    <row r="66" spans="2:6" ht="15">
      <c r="B66" s="53"/>
      <c r="C66" s="54"/>
      <c r="D66" s="53"/>
      <c r="E66" s="53"/>
      <c r="F66" s="53"/>
    </row>
    <row r="67" spans="2:6" ht="15">
      <c r="B67" s="53"/>
      <c r="C67" s="54"/>
      <c r="D67" s="54"/>
      <c r="E67" s="53"/>
      <c r="F67" s="53"/>
    </row>
    <row r="68" spans="2:6" ht="15">
      <c r="B68" s="53"/>
      <c r="C68" s="54"/>
      <c r="D68" s="55"/>
      <c r="E68" s="14"/>
      <c r="F68" s="14"/>
    </row>
    <row r="69" spans="2:6" ht="15">
      <c r="B69" s="53"/>
      <c r="C69" s="54"/>
      <c r="D69" s="53"/>
      <c r="E69" s="53"/>
      <c r="F69" s="53"/>
    </row>
    <row r="70" spans="2:6" ht="15">
      <c r="B70" s="21"/>
      <c r="C70" s="21"/>
      <c r="D70" s="4"/>
      <c r="E70" s="21"/>
      <c r="F70" s="21"/>
    </row>
    <row r="71" spans="2:6" ht="15">
      <c r="B71" s="21"/>
      <c r="C71" s="21"/>
      <c r="D71" s="4"/>
      <c r="E71" s="21"/>
      <c r="F71" s="21"/>
    </row>
    <row r="72" spans="2:6" ht="15">
      <c r="B72" s="21"/>
      <c r="C72" s="21"/>
      <c r="D72" s="4"/>
      <c r="E72" s="56"/>
      <c r="F72" s="56"/>
    </row>
    <row r="73" ht="15">
      <c r="D73" s="39"/>
    </row>
  </sheetData>
  <sheetProtection/>
  <mergeCells count="10">
    <mergeCell ref="B29:B30"/>
    <mergeCell ref="G29:G30"/>
    <mergeCell ref="B1:J1"/>
    <mergeCell ref="H29:J29"/>
    <mergeCell ref="B7:B8"/>
    <mergeCell ref="C7:E7"/>
    <mergeCell ref="C29:E29"/>
    <mergeCell ref="G7:G8"/>
    <mergeCell ref="H7:J7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32:I34 H10:I12 H31:I31 H9:I9 H38:H39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5" topLeftCell="A6" activePane="bottomLeft" state="frozen"/>
      <selection pane="topLeft" activeCell="M25" sqref="M25"/>
      <selection pane="bottomLeft" activeCell="I22" sqref="I22"/>
    </sheetView>
  </sheetViews>
  <sheetFormatPr defaultColWidth="11.421875" defaultRowHeight="15"/>
  <cols>
    <col min="1" max="1" width="3.00390625" style="0" customWidth="1"/>
    <col min="2" max="2" width="16.28125" style="0" customWidth="1"/>
    <col min="7" max="7" width="17.57421875" style="0" customWidth="1"/>
  </cols>
  <sheetData>
    <row r="1" spans="2:12" ht="15">
      <c r="B1" s="260" t="s">
        <v>100</v>
      </c>
      <c r="C1" s="260"/>
      <c r="D1" s="260"/>
      <c r="E1" s="260"/>
      <c r="F1" s="260"/>
      <c r="G1" s="260"/>
      <c r="H1" s="260"/>
      <c r="I1" s="260"/>
      <c r="J1" s="260"/>
      <c r="K1" s="2"/>
      <c r="L1" s="2"/>
    </row>
    <row r="2" spans="2:10" ht="15">
      <c r="B2" s="260" t="s">
        <v>106</v>
      </c>
      <c r="C2" s="260"/>
      <c r="D2" s="260"/>
      <c r="E2" s="260"/>
      <c r="F2" s="260"/>
      <c r="G2" s="260"/>
      <c r="H2" s="260"/>
      <c r="I2" s="260"/>
      <c r="J2" s="260"/>
    </row>
    <row r="4" spans="2:7" ht="15">
      <c r="B4" s="171" t="s">
        <v>67</v>
      </c>
      <c r="C4" s="174" t="s">
        <v>27</v>
      </c>
      <c r="G4" s="188" t="s">
        <v>70</v>
      </c>
    </row>
    <row r="5" spans="2:3" ht="15">
      <c r="B5" s="171" t="s">
        <v>44</v>
      </c>
      <c r="C5" s="175">
        <v>10303</v>
      </c>
    </row>
    <row r="6" ht="15.75" thickBot="1"/>
    <row r="7" spans="2:10" ht="27" customHeight="1" thickBot="1">
      <c r="B7" s="253" t="s">
        <v>45</v>
      </c>
      <c r="C7" s="255" t="s">
        <v>88</v>
      </c>
      <c r="D7" s="256"/>
      <c r="E7" s="257"/>
      <c r="F7" s="1"/>
      <c r="G7" s="253" t="s">
        <v>45</v>
      </c>
      <c r="H7" s="255" t="s">
        <v>88</v>
      </c>
      <c r="I7" s="256"/>
      <c r="J7" s="257"/>
    </row>
    <row r="8" spans="2:10" ht="15.75" thickBot="1">
      <c r="B8" s="254"/>
      <c r="C8" s="144" t="s">
        <v>2</v>
      </c>
      <c r="D8" s="145" t="s">
        <v>3</v>
      </c>
      <c r="E8" s="146" t="s">
        <v>4</v>
      </c>
      <c r="F8" s="90"/>
      <c r="G8" s="254"/>
      <c r="H8" s="144" t="s">
        <v>2</v>
      </c>
      <c r="I8" s="145" t="s">
        <v>3</v>
      </c>
      <c r="J8" s="146" t="s">
        <v>4</v>
      </c>
    </row>
    <row r="9" spans="2:10" ht="15">
      <c r="B9" s="147" t="s">
        <v>5</v>
      </c>
      <c r="C9" s="3">
        <v>650</v>
      </c>
      <c r="D9" s="232">
        <f>573</f>
        <v>573</v>
      </c>
      <c r="E9" s="18">
        <f aca="true" t="shared" si="0" ref="E9:E26">SUM(C9:D9)</f>
        <v>1223</v>
      </c>
      <c r="F9" s="216"/>
      <c r="G9" s="152" t="s">
        <v>6</v>
      </c>
      <c r="H9" s="4">
        <f>SUM(C9:C10)</f>
        <v>1361</v>
      </c>
      <c r="I9" s="18">
        <f>SUM(D9:D10)</f>
        <v>1257</v>
      </c>
      <c r="J9" s="18">
        <f aca="true" t="shared" si="1" ref="J9:J14">SUM(H9:I9)</f>
        <v>2618</v>
      </c>
    </row>
    <row r="10" spans="2:10" ht="15">
      <c r="B10" s="148" t="s">
        <v>7</v>
      </c>
      <c r="C10" s="3">
        <v>711</v>
      </c>
      <c r="D10" s="20">
        <v>684</v>
      </c>
      <c r="E10" s="3">
        <f t="shared" si="0"/>
        <v>1395</v>
      </c>
      <c r="F10" s="90"/>
      <c r="G10" s="153" t="s">
        <v>8</v>
      </c>
      <c r="H10" s="4">
        <f>SUM(C11:C12)</f>
        <v>1568</v>
      </c>
      <c r="I10" s="3">
        <f>SUM(D11:D12)</f>
        <v>1479</v>
      </c>
      <c r="J10" s="3">
        <f t="shared" si="1"/>
        <v>3047</v>
      </c>
    </row>
    <row r="11" spans="2:10" ht="15">
      <c r="B11" s="147" t="s">
        <v>60</v>
      </c>
      <c r="C11" s="3">
        <v>740</v>
      </c>
      <c r="D11" s="20">
        <v>677</v>
      </c>
      <c r="E11" s="3">
        <f t="shared" si="0"/>
        <v>1417</v>
      </c>
      <c r="F11" s="90"/>
      <c r="G11" s="153" t="s">
        <v>10</v>
      </c>
      <c r="H11" s="4">
        <f>SUM(C13:C21)</f>
        <v>6142</v>
      </c>
      <c r="I11" s="3">
        <f>SUM(D13:D21)</f>
        <v>6446</v>
      </c>
      <c r="J11" s="3">
        <f t="shared" si="1"/>
        <v>12588</v>
      </c>
    </row>
    <row r="12" spans="2:10" ht="15">
      <c r="B12" s="147" t="s">
        <v>11</v>
      </c>
      <c r="C12" s="3">
        <v>828</v>
      </c>
      <c r="D12" s="20">
        <v>802</v>
      </c>
      <c r="E12" s="3">
        <f t="shared" si="0"/>
        <v>1630</v>
      </c>
      <c r="F12" s="90"/>
      <c r="G12" s="153" t="s">
        <v>12</v>
      </c>
      <c r="H12" s="4">
        <f>SUM(C22:C25)</f>
        <v>1429</v>
      </c>
      <c r="I12" s="3">
        <f>SUM(D22:D25)</f>
        <v>1642</v>
      </c>
      <c r="J12" s="3">
        <f t="shared" si="1"/>
        <v>3071</v>
      </c>
    </row>
    <row r="13" spans="2:10" ht="15.75" thickBot="1">
      <c r="B13" s="147" t="s">
        <v>13</v>
      </c>
      <c r="C13" s="3">
        <v>848</v>
      </c>
      <c r="D13" s="20">
        <v>890</v>
      </c>
      <c r="E13" s="3">
        <f t="shared" si="0"/>
        <v>1738</v>
      </c>
      <c r="F13" s="90"/>
      <c r="G13" s="147" t="s">
        <v>112</v>
      </c>
      <c r="H13" s="20">
        <f>+C26</f>
        <v>0</v>
      </c>
      <c r="I13" s="3">
        <f>+D26</f>
        <v>67</v>
      </c>
      <c r="J13" s="3">
        <f t="shared" si="1"/>
        <v>67</v>
      </c>
    </row>
    <row r="14" spans="2:10" ht="15.75" thickBot="1">
      <c r="B14" s="147" t="s">
        <v>15</v>
      </c>
      <c r="C14" s="3">
        <v>747</v>
      </c>
      <c r="D14" s="20">
        <v>803</v>
      </c>
      <c r="E14" s="3">
        <f t="shared" si="0"/>
        <v>1550</v>
      </c>
      <c r="F14" s="90"/>
      <c r="G14" s="231" t="s">
        <v>14</v>
      </c>
      <c r="H14" s="151">
        <f>SUM(H9:H13)</f>
        <v>10500</v>
      </c>
      <c r="I14" s="150">
        <f>SUM(I9:I13)</f>
        <v>10891</v>
      </c>
      <c r="J14" s="150">
        <f t="shared" si="1"/>
        <v>21391</v>
      </c>
    </row>
    <row r="15" spans="2:12" ht="15.75" thickBot="1">
      <c r="B15" s="147" t="s">
        <v>16</v>
      </c>
      <c r="C15" s="3">
        <v>615</v>
      </c>
      <c r="D15" s="20">
        <v>627</v>
      </c>
      <c r="E15" s="3">
        <f t="shared" si="0"/>
        <v>1242</v>
      </c>
      <c r="F15" s="90"/>
      <c r="K15" s="21"/>
      <c r="L15" s="21"/>
    </row>
    <row r="16" spans="2:12" ht="15">
      <c r="B16" s="147" t="s">
        <v>17</v>
      </c>
      <c r="C16" s="3">
        <v>591</v>
      </c>
      <c r="D16" s="20">
        <v>665</v>
      </c>
      <c r="E16" s="3">
        <f t="shared" si="0"/>
        <v>1256</v>
      </c>
      <c r="F16" s="90"/>
      <c r="G16" s="221" t="s">
        <v>61</v>
      </c>
      <c r="H16" s="18">
        <f>SUM(C13:C17)</f>
        <v>3485</v>
      </c>
      <c r="I16" s="188"/>
      <c r="J16" s="5"/>
      <c r="K16" s="4"/>
      <c r="L16" s="4"/>
    </row>
    <row r="17" spans="2:12" ht="15">
      <c r="B17" s="147" t="s">
        <v>18</v>
      </c>
      <c r="C17" s="3">
        <v>684</v>
      </c>
      <c r="D17" s="20">
        <v>723</v>
      </c>
      <c r="E17" s="3">
        <f t="shared" si="0"/>
        <v>1407</v>
      </c>
      <c r="F17" s="90"/>
      <c r="G17" s="222" t="s">
        <v>62</v>
      </c>
      <c r="H17" s="3">
        <f>SUM(D18:D21)</f>
        <v>2738</v>
      </c>
      <c r="I17" s="188"/>
      <c r="J17" s="5"/>
      <c r="K17" s="4"/>
      <c r="L17" s="4"/>
    </row>
    <row r="18" spans="2:12" ht="15">
      <c r="B18" s="147" t="s">
        <v>19</v>
      </c>
      <c r="C18" s="3">
        <v>722</v>
      </c>
      <c r="D18" s="20">
        <v>793</v>
      </c>
      <c r="E18" s="3">
        <f t="shared" si="0"/>
        <v>1515</v>
      </c>
      <c r="F18" s="90"/>
      <c r="G18" s="222" t="s">
        <v>65</v>
      </c>
      <c r="H18" s="3">
        <f>SUM(E9:E12)</f>
        <v>5665</v>
      </c>
      <c r="I18" s="188"/>
      <c r="J18" s="5"/>
      <c r="K18" s="4"/>
      <c r="L18" s="4"/>
    </row>
    <row r="19" spans="2:12" ht="15">
      <c r="B19" s="147" t="s">
        <v>20</v>
      </c>
      <c r="C19" s="3">
        <v>796</v>
      </c>
      <c r="D19" s="20">
        <v>742</v>
      </c>
      <c r="E19" s="3">
        <f t="shared" si="0"/>
        <v>1538</v>
      </c>
      <c r="F19" s="90"/>
      <c r="G19" s="222" t="s">
        <v>59</v>
      </c>
      <c r="H19" s="3">
        <f>SUM(E22:E25)</f>
        <v>3071</v>
      </c>
      <c r="I19" s="188"/>
      <c r="J19" s="9"/>
      <c r="K19" s="4"/>
      <c r="L19" s="4"/>
    </row>
    <row r="20" spans="2:12" ht="15">
      <c r="B20" s="147" t="s">
        <v>21</v>
      </c>
      <c r="C20" s="3">
        <v>672</v>
      </c>
      <c r="D20" s="20">
        <v>667</v>
      </c>
      <c r="E20" s="3">
        <f t="shared" si="0"/>
        <v>1339</v>
      </c>
      <c r="F20" s="90"/>
      <c r="G20" s="222" t="s">
        <v>57</v>
      </c>
      <c r="H20" s="3">
        <v>274</v>
      </c>
      <c r="I20" s="188"/>
      <c r="J20" s="9"/>
      <c r="K20" s="22"/>
      <c r="L20" s="22"/>
    </row>
    <row r="21" spans="2:12" ht="15" customHeight="1">
      <c r="B21" s="147" t="s">
        <v>22</v>
      </c>
      <c r="C21" s="3">
        <v>467</v>
      </c>
      <c r="D21" s="20">
        <v>536</v>
      </c>
      <c r="E21" s="3">
        <f t="shared" si="0"/>
        <v>1003</v>
      </c>
      <c r="F21" s="90"/>
      <c r="G21" s="222" t="s">
        <v>58</v>
      </c>
      <c r="H21" s="3">
        <v>282</v>
      </c>
      <c r="I21" s="188"/>
      <c r="J21" s="9"/>
      <c r="K21" s="21"/>
      <c r="L21" s="21"/>
    </row>
    <row r="22" spans="2:12" ht="15.75" thickBot="1">
      <c r="B22" s="147" t="s">
        <v>23</v>
      </c>
      <c r="C22" s="3">
        <v>480</v>
      </c>
      <c r="D22" s="20">
        <v>501</v>
      </c>
      <c r="E22" s="3">
        <f t="shared" si="0"/>
        <v>981</v>
      </c>
      <c r="F22" s="90"/>
      <c r="G22" s="222" t="s">
        <v>64</v>
      </c>
      <c r="H22" s="220">
        <f>ROUND(E$21/5,0)</f>
        <v>201</v>
      </c>
      <c r="I22" s="247" t="s">
        <v>113</v>
      </c>
      <c r="K22" s="21"/>
      <c r="L22" s="21"/>
    </row>
    <row r="23" spans="2:12" ht="15">
      <c r="B23" s="147" t="s">
        <v>24</v>
      </c>
      <c r="C23" s="3">
        <v>350</v>
      </c>
      <c r="D23" s="20">
        <v>393</v>
      </c>
      <c r="E23" s="3">
        <f t="shared" si="0"/>
        <v>743</v>
      </c>
      <c r="F23" s="90"/>
      <c r="G23" s="224" t="s">
        <v>96</v>
      </c>
      <c r="H23" s="3">
        <v>265</v>
      </c>
      <c r="K23" s="21"/>
      <c r="L23" s="21"/>
    </row>
    <row r="24" spans="2:12" ht="15.75" thickBot="1">
      <c r="B24" s="147" t="s">
        <v>25</v>
      </c>
      <c r="C24" s="3">
        <v>278</v>
      </c>
      <c r="D24" s="20">
        <v>342</v>
      </c>
      <c r="E24" s="3">
        <f t="shared" si="0"/>
        <v>620</v>
      </c>
      <c r="F24" s="90"/>
      <c r="G24" s="223" t="s">
        <v>97</v>
      </c>
      <c r="H24" s="220">
        <v>278</v>
      </c>
      <c r="K24" s="21"/>
      <c r="L24" s="21"/>
    </row>
    <row r="25" spans="2:6" ht="15">
      <c r="B25" s="147" t="s">
        <v>26</v>
      </c>
      <c r="C25" s="3">
        <v>321</v>
      </c>
      <c r="D25" s="20">
        <v>406</v>
      </c>
      <c r="E25" s="3">
        <f t="shared" si="0"/>
        <v>727</v>
      </c>
      <c r="F25" s="90"/>
    </row>
    <row r="26" spans="2:6" ht="15.75" thickBot="1">
      <c r="B26" s="147" t="s">
        <v>112</v>
      </c>
      <c r="C26" s="3">
        <v>0</v>
      </c>
      <c r="D26" s="20">
        <v>67</v>
      </c>
      <c r="E26" s="3">
        <f t="shared" si="0"/>
        <v>67</v>
      </c>
      <c r="F26" s="90"/>
    </row>
    <row r="27" spans="2:10" ht="15.75" thickBot="1">
      <c r="B27" s="149" t="s">
        <v>14</v>
      </c>
      <c r="C27" s="150">
        <f>SUM(C9:C26)</f>
        <v>10500</v>
      </c>
      <c r="D27" s="151">
        <f>SUM(D9:D26)</f>
        <v>10891</v>
      </c>
      <c r="E27" s="150">
        <f>SUM(E9:E26)</f>
        <v>21391</v>
      </c>
      <c r="F27" s="167"/>
      <c r="G27" s="4"/>
      <c r="H27" s="11"/>
      <c r="I27" s="11"/>
      <c r="J27" s="11"/>
    </row>
    <row r="28" ht="15">
      <c r="G28" s="4"/>
    </row>
    <row r="29" spans="1:7" ht="15">
      <c r="A29" s="13"/>
      <c r="B29" s="155"/>
      <c r="C29" s="155"/>
      <c r="D29" s="155"/>
      <c r="E29" s="155"/>
      <c r="F29" s="23"/>
      <c r="G29" s="22"/>
    </row>
    <row r="30" spans="1:5" ht="15">
      <c r="A30" s="13"/>
      <c r="B30" s="155"/>
      <c r="C30" s="155"/>
      <c r="D30" s="155"/>
      <c r="E30" s="155"/>
    </row>
    <row r="31" spans="1:5" ht="15">
      <c r="A31" s="13"/>
      <c r="B31" s="155"/>
      <c r="C31" s="155"/>
      <c r="D31" s="155"/>
      <c r="E31" s="155"/>
    </row>
    <row r="32" spans="1:5" ht="15">
      <c r="A32" s="13"/>
      <c r="B32" s="155"/>
      <c r="C32" s="155"/>
      <c r="D32" s="155"/>
      <c r="E32" s="155"/>
    </row>
    <row r="33" ht="15">
      <c r="A33" s="13"/>
    </row>
    <row r="34" spans="1:6" ht="15">
      <c r="A34" s="13"/>
      <c r="B34" s="9"/>
      <c r="C34" s="9"/>
      <c r="D34" s="9"/>
      <c r="E34" s="9"/>
      <c r="F34" s="9"/>
    </row>
    <row r="35" spans="1:6" ht="15">
      <c r="A35" s="13"/>
      <c r="B35" s="9"/>
      <c r="C35" s="9"/>
      <c r="D35" s="9"/>
      <c r="E35" s="9"/>
      <c r="F35" s="9"/>
    </row>
    <row r="36" spans="1:6" ht="15">
      <c r="A36" s="13"/>
      <c r="B36" s="9"/>
      <c r="C36" s="24"/>
      <c r="D36" s="24"/>
      <c r="E36" s="10"/>
      <c r="F36" s="10"/>
    </row>
    <row r="37" spans="1:6" ht="15">
      <c r="A37" s="13"/>
      <c r="B37" s="9"/>
      <c r="C37" s="9"/>
      <c r="D37" s="9"/>
      <c r="E37" s="9"/>
      <c r="F37" s="9"/>
    </row>
    <row r="38" spans="1:6" ht="15">
      <c r="A38" s="13"/>
      <c r="B38" s="9"/>
      <c r="C38" s="9"/>
      <c r="D38" s="9"/>
      <c r="E38" s="9"/>
      <c r="F38" s="9"/>
    </row>
    <row r="39" spans="1:7" ht="15">
      <c r="A39" s="13"/>
      <c r="B39" s="9"/>
      <c r="C39" s="9"/>
      <c r="D39" s="9"/>
      <c r="E39" s="9"/>
      <c r="F39" s="9"/>
      <c r="G39" s="8"/>
    </row>
    <row r="40" spans="1:6" ht="15">
      <c r="A40" s="13"/>
      <c r="B40" s="9"/>
      <c r="C40" s="9"/>
      <c r="D40" s="9"/>
      <c r="E40" s="9"/>
      <c r="F40" s="9"/>
    </row>
    <row r="41" spans="1:6" ht="15">
      <c r="A41" s="13"/>
      <c r="B41" s="9"/>
      <c r="C41" s="9"/>
      <c r="D41" s="9"/>
      <c r="E41" s="9"/>
      <c r="F41" s="9"/>
    </row>
    <row r="42" spans="1:6" ht="15">
      <c r="A42" s="13"/>
      <c r="B42" s="9"/>
      <c r="C42" s="10"/>
      <c r="D42" s="10"/>
      <c r="E42" s="10"/>
      <c r="F42" s="10"/>
    </row>
    <row r="43" spans="1:6" ht="15">
      <c r="A43" s="13"/>
      <c r="B43" s="9"/>
      <c r="C43" s="9"/>
      <c r="D43" s="9"/>
      <c r="E43" s="9"/>
      <c r="F43" s="9"/>
    </row>
    <row r="44" spans="1:8" ht="15">
      <c r="A44" s="13"/>
      <c r="B44" s="9"/>
      <c r="C44" s="9"/>
      <c r="D44" s="9"/>
      <c r="E44" s="9"/>
      <c r="F44" s="9"/>
      <c r="H44" s="8"/>
    </row>
    <row r="45" spans="1:6" ht="15">
      <c r="A45" s="13"/>
      <c r="B45" s="11"/>
      <c r="C45" s="11"/>
      <c r="D45" s="11"/>
      <c r="E45" s="11"/>
      <c r="F45" s="11"/>
    </row>
    <row r="46" spans="1:7" ht="15">
      <c r="A46" s="13"/>
      <c r="B46" s="11"/>
      <c r="C46" s="11"/>
      <c r="D46" s="11"/>
      <c r="E46" s="11"/>
      <c r="F46" s="11"/>
      <c r="G46" s="8"/>
    </row>
    <row r="47" spans="1:6" ht="15">
      <c r="A47" s="13"/>
      <c r="B47" s="11"/>
      <c r="C47" s="11"/>
      <c r="D47" s="11"/>
      <c r="E47" s="11"/>
      <c r="F47" s="11"/>
    </row>
    <row r="48" spans="1:6" ht="15">
      <c r="A48" s="13"/>
      <c r="B48" s="11"/>
      <c r="C48" s="12"/>
      <c r="D48" s="12"/>
      <c r="E48" s="12"/>
      <c r="F48" s="12"/>
    </row>
    <row r="49" spans="1:6" ht="15">
      <c r="A49" s="13"/>
      <c r="B49" s="11"/>
      <c r="C49" s="11"/>
      <c r="D49" s="11"/>
      <c r="E49" s="11"/>
      <c r="F49" s="11"/>
    </row>
    <row r="50" spans="1:6" ht="15">
      <c r="A50" s="13"/>
      <c r="B50" s="11"/>
      <c r="C50" s="11"/>
      <c r="D50" s="11"/>
      <c r="E50" s="11"/>
      <c r="F50" s="11"/>
    </row>
    <row r="51" spans="1:6" ht="15">
      <c r="A51" s="13"/>
      <c r="B51" s="11"/>
      <c r="C51" s="11"/>
      <c r="D51" s="11"/>
      <c r="E51" s="11"/>
      <c r="F51" s="11"/>
    </row>
    <row r="52" spans="1:6" ht="15">
      <c r="A52" s="13"/>
      <c r="B52" s="11"/>
      <c r="C52" s="11"/>
      <c r="D52" s="11"/>
      <c r="E52" s="11"/>
      <c r="F52" s="11"/>
    </row>
    <row r="53" spans="1:7" ht="15">
      <c r="A53" s="13"/>
      <c r="B53" s="11"/>
      <c r="C53" s="11"/>
      <c r="D53" s="11"/>
      <c r="E53" s="11"/>
      <c r="F53" s="11"/>
      <c r="G53" s="8"/>
    </row>
    <row r="54" spans="1:6" ht="15">
      <c r="A54" s="13"/>
      <c r="B54" s="11"/>
      <c r="C54" s="11"/>
      <c r="D54" s="11"/>
      <c r="E54" s="11"/>
      <c r="F54" s="11"/>
    </row>
    <row r="55" spans="1:6" ht="15">
      <c r="A55" s="13"/>
      <c r="B55" s="11"/>
      <c r="C55" s="11"/>
      <c r="D55" s="11"/>
      <c r="E55" s="11"/>
      <c r="F55" s="11"/>
    </row>
    <row r="56" spans="1:6" ht="15">
      <c r="A56" s="13"/>
      <c r="B56" s="11"/>
      <c r="C56" s="11"/>
      <c r="D56" s="11"/>
      <c r="E56" s="11"/>
      <c r="F56" s="11"/>
    </row>
    <row r="57" spans="1:6" ht="15">
      <c r="A57" s="13"/>
      <c r="B57" s="11"/>
      <c r="C57" s="11"/>
      <c r="D57" s="11"/>
      <c r="E57" s="11"/>
      <c r="F57" s="11"/>
    </row>
    <row r="58" spans="1:6" ht="15">
      <c r="A58" s="13"/>
      <c r="B58" s="11"/>
      <c r="C58" s="11"/>
      <c r="D58" s="11"/>
      <c r="E58" s="11"/>
      <c r="F58" s="11"/>
    </row>
    <row r="59" spans="1:6" ht="15">
      <c r="A59" s="13"/>
      <c r="B59" s="11"/>
      <c r="C59" s="11"/>
      <c r="D59" s="11"/>
      <c r="E59" s="11"/>
      <c r="F59" s="11"/>
    </row>
    <row r="60" spans="1:6" ht="15">
      <c r="A60" s="13"/>
      <c r="B60" s="11"/>
      <c r="C60" s="11"/>
      <c r="D60" s="11"/>
      <c r="E60" s="11"/>
      <c r="F60" s="11"/>
    </row>
    <row r="61" spans="1:6" ht="15">
      <c r="A61" s="13"/>
      <c r="B61" s="11"/>
      <c r="C61" s="11"/>
      <c r="D61" s="11"/>
      <c r="E61" s="11"/>
      <c r="F61" s="11"/>
    </row>
    <row r="62" spans="1:6" ht="15">
      <c r="A62" s="13"/>
      <c r="B62" s="11"/>
      <c r="C62" s="11"/>
      <c r="D62" s="11"/>
      <c r="E62" s="11"/>
      <c r="F62" s="11"/>
    </row>
    <row r="63" spans="1:6" ht="15">
      <c r="A63" s="13"/>
      <c r="B63" s="11"/>
      <c r="C63" s="12"/>
      <c r="D63" s="12"/>
      <c r="E63" s="12"/>
      <c r="F63" s="12"/>
    </row>
    <row r="64" spans="1:6" ht="15">
      <c r="A64" s="13"/>
      <c r="B64" s="11"/>
      <c r="C64" s="11"/>
      <c r="D64" s="11"/>
      <c r="E64" s="11"/>
      <c r="F64" s="11"/>
    </row>
  </sheetData>
  <sheetProtection/>
  <mergeCells count="6">
    <mergeCell ref="B7:B8"/>
    <mergeCell ref="C7:E7"/>
    <mergeCell ref="G7:G8"/>
    <mergeCell ref="H7:J7"/>
    <mergeCell ref="B1:J1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9:I12 H16: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71"/>
  <sheetViews>
    <sheetView zoomScalePageLayoutView="0" workbookViewId="0" topLeftCell="A1">
      <pane ySplit="5" topLeftCell="A6" activePane="bottomLeft" state="frozen"/>
      <selection pane="topLeft" activeCell="M25" sqref="M25"/>
      <selection pane="bottomLeft" activeCell="I22" sqref="I22"/>
    </sheetView>
  </sheetViews>
  <sheetFormatPr defaultColWidth="11.421875" defaultRowHeight="15"/>
  <cols>
    <col min="1" max="1" width="2.7109375" style="0" customWidth="1"/>
    <col min="2" max="2" width="16.7109375" style="0" customWidth="1"/>
    <col min="3" max="3" width="12.421875" style="0" customWidth="1"/>
    <col min="6" max="6" width="9.7109375" style="0" customWidth="1"/>
    <col min="7" max="7" width="16.8515625" style="0" customWidth="1"/>
  </cols>
  <sheetData>
    <row r="1" spans="2:12" ht="15">
      <c r="B1" s="260" t="s">
        <v>100</v>
      </c>
      <c r="C1" s="260"/>
      <c r="D1" s="260"/>
      <c r="E1" s="260"/>
      <c r="F1" s="260"/>
      <c r="G1" s="260"/>
      <c r="H1" s="260"/>
      <c r="I1" s="260"/>
      <c r="J1" s="260"/>
      <c r="K1" s="2"/>
      <c r="L1" s="2"/>
    </row>
    <row r="2" spans="2:10" ht="15">
      <c r="B2" s="260" t="s">
        <v>109</v>
      </c>
      <c r="C2" s="260"/>
      <c r="D2" s="260"/>
      <c r="E2" s="260"/>
      <c r="F2" s="260"/>
      <c r="G2" s="260"/>
      <c r="H2" s="260"/>
      <c r="I2" s="260"/>
      <c r="J2" s="260"/>
    </row>
    <row r="4" spans="2:7" ht="15">
      <c r="B4" s="171" t="s">
        <v>67</v>
      </c>
      <c r="C4" s="174" t="s">
        <v>30</v>
      </c>
      <c r="D4" s="154"/>
      <c r="G4" s="188" t="s">
        <v>72</v>
      </c>
    </row>
    <row r="5" spans="2:3" ht="15">
      <c r="B5" s="171" t="s">
        <v>44</v>
      </c>
      <c r="C5" s="175">
        <v>10304</v>
      </c>
    </row>
    <row r="6" ht="15.75" thickBot="1"/>
    <row r="7" spans="2:10" ht="27" customHeight="1" thickBot="1">
      <c r="B7" s="253" t="s">
        <v>45</v>
      </c>
      <c r="C7" s="255" t="s">
        <v>77</v>
      </c>
      <c r="D7" s="256"/>
      <c r="E7" s="257"/>
      <c r="G7" s="253" t="s">
        <v>45</v>
      </c>
      <c r="H7" s="255" t="s">
        <v>77</v>
      </c>
      <c r="I7" s="256"/>
      <c r="J7" s="257"/>
    </row>
    <row r="8" spans="2:10" ht="15.75" thickBot="1">
      <c r="B8" s="254"/>
      <c r="C8" s="144" t="s">
        <v>2</v>
      </c>
      <c r="D8" s="145" t="s">
        <v>3</v>
      </c>
      <c r="E8" s="146" t="s">
        <v>4</v>
      </c>
      <c r="F8" s="90"/>
      <c r="G8" s="254"/>
      <c r="H8" s="144" t="s">
        <v>2</v>
      </c>
      <c r="I8" s="145" t="s">
        <v>3</v>
      </c>
      <c r="J8" s="146" t="s">
        <v>4</v>
      </c>
    </row>
    <row r="9" spans="2:10" ht="15">
      <c r="B9" s="147" t="s">
        <v>5</v>
      </c>
      <c r="C9" s="18">
        <v>400</v>
      </c>
      <c r="D9" s="233">
        <f>363</f>
        <v>363</v>
      </c>
      <c r="E9" s="18">
        <f aca="true" t="shared" si="0" ref="E9:E26">SUM(C9:D9)</f>
        <v>763</v>
      </c>
      <c r="F9" s="217"/>
      <c r="G9" s="152" t="s">
        <v>6</v>
      </c>
      <c r="H9" s="4">
        <f>SUM(C9:C10)</f>
        <v>797</v>
      </c>
      <c r="I9" s="18">
        <f>SUM(D9:D10)</f>
        <v>751</v>
      </c>
      <c r="J9" s="18">
        <f aca="true" t="shared" si="1" ref="J9:J14">SUM(H9:I9)</f>
        <v>1548</v>
      </c>
    </row>
    <row r="10" spans="2:10" ht="15">
      <c r="B10" s="148" t="s">
        <v>7</v>
      </c>
      <c r="C10" s="3">
        <v>397</v>
      </c>
      <c r="D10" s="3">
        <v>388</v>
      </c>
      <c r="E10" s="3">
        <f t="shared" si="0"/>
        <v>785</v>
      </c>
      <c r="F10" s="90"/>
      <c r="G10" s="153" t="s">
        <v>8</v>
      </c>
      <c r="H10" s="4">
        <f>SUM(C11:C12)</f>
        <v>942</v>
      </c>
      <c r="I10" s="3">
        <f>SUM(D11:D12)</f>
        <v>865</v>
      </c>
      <c r="J10" s="3">
        <f t="shared" si="1"/>
        <v>1807</v>
      </c>
    </row>
    <row r="11" spans="2:10" ht="15">
      <c r="B11" s="147" t="s">
        <v>60</v>
      </c>
      <c r="C11" s="3">
        <v>421</v>
      </c>
      <c r="D11" s="3">
        <v>415</v>
      </c>
      <c r="E11" s="3">
        <f t="shared" si="0"/>
        <v>836</v>
      </c>
      <c r="F11" s="90"/>
      <c r="G11" s="153" t="s">
        <v>10</v>
      </c>
      <c r="H11" s="4">
        <f>SUM(C13:C21)</f>
        <v>3820</v>
      </c>
      <c r="I11" s="3">
        <f>SUM(D13:D21)</f>
        <v>3623</v>
      </c>
      <c r="J11" s="3">
        <f t="shared" si="1"/>
        <v>7443</v>
      </c>
    </row>
    <row r="12" spans="2:10" ht="15">
      <c r="B12" s="147" t="s">
        <v>11</v>
      </c>
      <c r="C12" s="3">
        <v>521</v>
      </c>
      <c r="D12" s="3">
        <v>450</v>
      </c>
      <c r="E12" s="3">
        <f t="shared" si="0"/>
        <v>971</v>
      </c>
      <c r="F12" s="90"/>
      <c r="G12" s="153" t="s">
        <v>12</v>
      </c>
      <c r="H12" s="4">
        <f>SUM(C22:C25)</f>
        <v>807</v>
      </c>
      <c r="I12" s="3">
        <f>SUM(D22:D25)</f>
        <v>806</v>
      </c>
      <c r="J12" s="3">
        <f t="shared" si="1"/>
        <v>1613</v>
      </c>
    </row>
    <row r="13" spans="2:10" ht="15.75" thickBot="1">
      <c r="B13" s="147" t="s">
        <v>13</v>
      </c>
      <c r="C13" s="3">
        <v>501</v>
      </c>
      <c r="D13" s="3">
        <v>459</v>
      </c>
      <c r="E13" s="3">
        <f t="shared" si="0"/>
        <v>960</v>
      </c>
      <c r="F13" s="90"/>
      <c r="G13" s="147" t="s">
        <v>112</v>
      </c>
      <c r="H13" s="20">
        <f>+C26</f>
        <v>0</v>
      </c>
      <c r="I13" s="3">
        <f>+D26</f>
        <v>19</v>
      </c>
      <c r="J13" s="3">
        <f t="shared" si="1"/>
        <v>19</v>
      </c>
    </row>
    <row r="14" spans="2:10" ht="15.75" thickBot="1">
      <c r="B14" s="147" t="s">
        <v>15</v>
      </c>
      <c r="C14" s="3">
        <v>429</v>
      </c>
      <c r="D14" s="3">
        <v>405</v>
      </c>
      <c r="E14" s="3">
        <f t="shared" si="0"/>
        <v>834</v>
      </c>
      <c r="F14" s="90"/>
      <c r="G14" s="231" t="s">
        <v>14</v>
      </c>
      <c r="H14" s="151">
        <f>SUM(H9:H13)</f>
        <v>6366</v>
      </c>
      <c r="I14" s="150">
        <f>SUM(I9:I13)</f>
        <v>6064</v>
      </c>
      <c r="J14" s="150">
        <f t="shared" si="1"/>
        <v>12430</v>
      </c>
    </row>
    <row r="15" spans="2:15" ht="15.75" thickBot="1">
      <c r="B15" s="147" t="s">
        <v>16</v>
      </c>
      <c r="C15" s="3">
        <v>401</v>
      </c>
      <c r="D15" s="3">
        <v>380</v>
      </c>
      <c r="E15" s="3">
        <f t="shared" si="0"/>
        <v>781</v>
      </c>
      <c r="F15" s="90"/>
      <c r="K15" s="21"/>
      <c r="L15" s="21"/>
      <c r="M15" s="21"/>
      <c r="N15" s="21"/>
      <c r="O15" s="21"/>
    </row>
    <row r="16" spans="2:15" ht="15">
      <c r="B16" s="147" t="s">
        <v>17</v>
      </c>
      <c r="C16" s="3">
        <v>426</v>
      </c>
      <c r="D16" s="3">
        <v>410</v>
      </c>
      <c r="E16" s="3">
        <f t="shared" si="0"/>
        <v>836</v>
      </c>
      <c r="F16" s="90"/>
      <c r="G16" s="221" t="s">
        <v>61</v>
      </c>
      <c r="H16" s="18">
        <f>SUM(C13:C17)</f>
        <v>2256</v>
      </c>
      <c r="I16" s="188"/>
      <c r="J16" s="5"/>
      <c r="K16" s="21"/>
      <c r="L16" s="9"/>
      <c r="M16" s="9"/>
      <c r="N16" s="4"/>
      <c r="O16" s="21"/>
    </row>
    <row r="17" spans="2:15" ht="15">
      <c r="B17" s="147" t="s">
        <v>18</v>
      </c>
      <c r="C17" s="3">
        <v>499</v>
      </c>
      <c r="D17" s="3">
        <v>431</v>
      </c>
      <c r="E17" s="3">
        <f t="shared" si="0"/>
        <v>930</v>
      </c>
      <c r="F17" s="90"/>
      <c r="G17" s="222" t="s">
        <v>62</v>
      </c>
      <c r="H17" s="3">
        <f>SUM(D18:D21)</f>
        <v>1538</v>
      </c>
      <c r="I17" s="188"/>
      <c r="J17" s="5"/>
      <c r="K17" s="21"/>
      <c r="L17" s="9"/>
      <c r="M17" s="9"/>
      <c r="N17" s="4"/>
      <c r="O17" s="21"/>
    </row>
    <row r="18" spans="2:15" ht="15">
      <c r="B18" s="147" t="s">
        <v>19</v>
      </c>
      <c r="C18" s="3">
        <v>461</v>
      </c>
      <c r="D18" s="3">
        <v>455</v>
      </c>
      <c r="E18" s="3">
        <f t="shared" si="0"/>
        <v>916</v>
      </c>
      <c r="F18" s="90"/>
      <c r="G18" s="222" t="s">
        <v>65</v>
      </c>
      <c r="H18" s="3">
        <f>SUM(E9:E12)</f>
        <v>3355</v>
      </c>
      <c r="I18" s="188"/>
      <c r="J18" s="5"/>
      <c r="K18" s="21"/>
      <c r="L18" s="9"/>
      <c r="M18" s="9"/>
      <c r="N18" s="4"/>
      <c r="O18" s="21"/>
    </row>
    <row r="19" spans="2:15" ht="15">
      <c r="B19" s="147" t="s">
        <v>20</v>
      </c>
      <c r="C19" s="3">
        <v>437</v>
      </c>
      <c r="D19" s="3">
        <v>448</v>
      </c>
      <c r="E19" s="3">
        <f t="shared" si="0"/>
        <v>885</v>
      </c>
      <c r="F19" s="90"/>
      <c r="G19" s="222" t="s">
        <v>59</v>
      </c>
      <c r="H19" s="3">
        <f>SUM(E22:E25)</f>
        <v>1613</v>
      </c>
      <c r="I19" s="188"/>
      <c r="J19" s="4"/>
      <c r="K19" s="21"/>
      <c r="L19" s="9"/>
      <c r="M19" s="9"/>
      <c r="N19" s="4"/>
      <c r="O19" s="21"/>
    </row>
    <row r="20" spans="2:15" ht="15">
      <c r="B20" s="147" t="s">
        <v>21</v>
      </c>
      <c r="C20" s="3">
        <v>375</v>
      </c>
      <c r="D20" s="3">
        <v>359</v>
      </c>
      <c r="E20" s="3">
        <f t="shared" si="0"/>
        <v>734</v>
      </c>
      <c r="F20" s="90"/>
      <c r="G20" s="222" t="s">
        <v>57</v>
      </c>
      <c r="H20" s="3">
        <v>159</v>
      </c>
      <c r="I20" s="188"/>
      <c r="J20" s="4"/>
      <c r="K20" s="21"/>
      <c r="L20" s="21"/>
      <c r="M20" s="21"/>
      <c r="N20" s="22"/>
      <c r="O20" s="21"/>
    </row>
    <row r="21" spans="2:15" ht="15">
      <c r="B21" s="147" t="s">
        <v>22</v>
      </c>
      <c r="C21" s="3">
        <v>291</v>
      </c>
      <c r="D21" s="3">
        <v>276</v>
      </c>
      <c r="E21" s="3">
        <f t="shared" si="0"/>
        <v>567</v>
      </c>
      <c r="F21" s="90"/>
      <c r="G21" s="222" t="s">
        <v>58</v>
      </c>
      <c r="H21" s="3">
        <v>168</v>
      </c>
      <c r="I21" s="188"/>
      <c r="J21" s="4"/>
      <c r="K21" s="21"/>
      <c r="L21" s="21"/>
      <c r="M21" s="21"/>
      <c r="N21" s="21"/>
      <c r="O21" s="21"/>
    </row>
    <row r="22" spans="2:15" ht="15" customHeight="1" thickBot="1">
      <c r="B22" s="147" t="s">
        <v>23</v>
      </c>
      <c r="C22" s="3">
        <v>271</v>
      </c>
      <c r="D22" s="3">
        <v>259</v>
      </c>
      <c r="E22" s="3">
        <f t="shared" si="0"/>
        <v>530</v>
      </c>
      <c r="F22" s="90"/>
      <c r="G22" s="222" t="s">
        <v>64</v>
      </c>
      <c r="H22" s="220">
        <f>ROUND(E$21/5,0)</f>
        <v>113</v>
      </c>
      <c r="I22" s="247" t="s">
        <v>113</v>
      </c>
      <c r="J22" s="4"/>
      <c r="K22" s="21"/>
      <c r="L22" s="21"/>
      <c r="M22" s="21"/>
      <c r="N22" s="21"/>
      <c r="O22" s="21"/>
    </row>
    <row r="23" spans="2:15" ht="15">
      <c r="B23" s="147" t="s">
        <v>24</v>
      </c>
      <c r="C23" s="3">
        <v>209</v>
      </c>
      <c r="D23" s="3">
        <v>194</v>
      </c>
      <c r="E23" s="3">
        <f t="shared" si="0"/>
        <v>403</v>
      </c>
      <c r="F23" s="90"/>
      <c r="G23" s="224" t="s">
        <v>96</v>
      </c>
      <c r="H23" s="3">
        <v>162</v>
      </c>
      <c r="I23" s="9"/>
      <c r="J23" s="4"/>
      <c r="K23" s="21"/>
      <c r="L23" s="21"/>
      <c r="M23" s="21"/>
      <c r="N23" s="21"/>
      <c r="O23" s="21"/>
    </row>
    <row r="24" spans="2:15" ht="15.75" thickBot="1">
      <c r="B24" s="147" t="s">
        <v>25</v>
      </c>
      <c r="C24" s="3">
        <v>145</v>
      </c>
      <c r="D24" s="3">
        <v>149</v>
      </c>
      <c r="E24" s="3">
        <f t="shared" si="0"/>
        <v>294</v>
      </c>
      <c r="F24" s="90"/>
      <c r="G24" s="223" t="s">
        <v>97</v>
      </c>
      <c r="H24" s="220">
        <v>183</v>
      </c>
      <c r="I24" s="9"/>
      <c r="J24" s="4"/>
      <c r="K24" s="21"/>
      <c r="L24" s="21"/>
      <c r="M24" s="21"/>
      <c r="N24" s="21"/>
      <c r="O24" s="21"/>
    </row>
    <row r="25" spans="2:10" ht="15">
      <c r="B25" s="147" t="s">
        <v>26</v>
      </c>
      <c r="C25" s="3">
        <v>182</v>
      </c>
      <c r="D25" s="3">
        <v>204</v>
      </c>
      <c r="E25" s="3">
        <f t="shared" si="0"/>
        <v>386</v>
      </c>
      <c r="F25" s="90"/>
      <c r="G25" s="9"/>
      <c r="H25" s="9"/>
      <c r="I25" s="9"/>
      <c r="J25" s="4"/>
    </row>
    <row r="26" spans="2:10" ht="15.75" thickBot="1">
      <c r="B26" s="147" t="s">
        <v>112</v>
      </c>
      <c r="C26" s="3">
        <v>0</v>
      </c>
      <c r="D26" s="20">
        <v>19</v>
      </c>
      <c r="E26" s="3">
        <f t="shared" si="0"/>
        <v>19</v>
      </c>
      <c r="F26" s="90"/>
      <c r="G26" s="9"/>
      <c r="H26" s="9"/>
      <c r="I26" s="9"/>
      <c r="J26" s="4"/>
    </row>
    <row r="27" spans="2:10" ht="15.75" thickBot="1">
      <c r="B27" s="149" t="s">
        <v>14</v>
      </c>
      <c r="C27" s="150">
        <f>SUM(C9:C26)</f>
        <v>6366</v>
      </c>
      <c r="D27" s="151">
        <f>SUM(D9:D26)</f>
        <v>6064</v>
      </c>
      <c r="E27" s="150">
        <f>SUM(E9:E26)</f>
        <v>12430</v>
      </c>
      <c r="F27" s="90"/>
      <c r="G27" s="4"/>
      <c r="H27" s="4"/>
      <c r="I27" s="9"/>
      <c r="J27" s="11"/>
    </row>
    <row r="28" spans="2:9" ht="15">
      <c r="B28" s="21"/>
      <c r="C28" s="9"/>
      <c r="D28" s="9"/>
      <c r="E28" s="4"/>
      <c r="G28" s="9"/>
      <c r="H28" s="4"/>
      <c r="I28" s="21"/>
    </row>
    <row r="29" spans="2:9" ht="15">
      <c r="B29" s="23"/>
      <c r="C29" s="9"/>
      <c r="D29" s="9"/>
      <c r="E29" s="4"/>
      <c r="F29" s="23"/>
      <c r="G29" s="57"/>
      <c r="H29" s="22"/>
      <c r="I29" s="21"/>
    </row>
    <row r="30" spans="2:9" ht="15">
      <c r="B30" s="23"/>
      <c r="C30" s="9"/>
      <c r="D30" s="9"/>
      <c r="E30" s="4"/>
      <c r="F30" s="23"/>
      <c r="G30" s="23"/>
      <c r="H30" s="21"/>
      <c r="I30" s="21"/>
    </row>
    <row r="31" spans="2:8" ht="15">
      <c r="B31" s="23"/>
      <c r="C31" s="9"/>
      <c r="D31" s="9"/>
      <c r="E31" s="4"/>
      <c r="F31" s="23"/>
      <c r="G31" s="23"/>
      <c r="H31" s="21"/>
    </row>
    <row r="32" spans="2:8" ht="15">
      <c r="B32" s="23"/>
      <c r="C32" s="9"/>
      <c r="D32" s="23"/>
      <c r="E32" s="4"/>
      <c r="F32" s="23"/>
      <c r="G32" s="23"/>
      <c r="H32" s="21"/>
    </row>
    <row r="33" spans="2:8" ht="15">
      <c r="B33" s="23"/>
      <c r="C33" s="23"/>
      <c r="D33" s="23"/>
      <c r="E33" s="4"/>
      <c r="F33" s="23"/>
      <c r="G33" s="23"/>
      <c r="H33" s="21"/>
    </row>
    <row r="34" spans="2:8" ht="15">
      <c r="B34" s="23"/>
      <c r="C34" s="23"/>
      <c r="D34" s="23"/>
      <c r="E34" s="4"/>
      <c r="F34" s="23"/>
      <c r="G34" s="23"/>
      <c r="H34" s="21"/>
    </row>
    <row r="35" spans="2:8" ht="15">
      <c r="B35" s="23"/>
      <c r="C35" s="4"/>
      <c r="D35" s="23"/>
      <c r="E35" s="4"/>
      <c r="F35" s="23"/>
      <c r="G35" s="23"/>
      <c r="H35" s="21"/>
    </row>
    <row r="36" spans="2:8" ht="15">
      <c r="B36" s="23"/>
      <c r="C36" s="4"/>
      <c r="D36" s="23"/>
      <c r="E36" s="4"/>
      <c r="F36" s="23"/>
      <c r="G36" s="23"/>
      <c r="H36" s="21"/>
    </row>
    <row r="37" spans="2:8" ht="15">
      <c r="B37" s="23"/>
      <c r="C37" s="4"/>
      <c r="D37" s="58"/>
      <c r="E37" s="56"/>
      <c r="F37" s="58"/>
      <c r="G37" s="58"/>
      <c r="H37" s="21"/>
    </row>
    <row r="38" spans="2:8" ht="15">
      <c r="B38" s="23"/>
      <c r="C38" s="4"/>
      <c r="D38" s="23"/>
      <c r="E38" s="4"/>
      <c r="F38" s="23"/>
      <c r="G38" s="23"/>
      <c r="H38" s="21"/>
    </row>
    <row r="39" spans="2:8" ht="15">
      <c r="B39" s="23"/>
      <c r="C39" s="4"/>
      <c r="D39" s="23"/>
      <c r="E39" s="4"/>
      <c r="F39" s="23"/>
      <c r="G39" s="23"/>
      <c r="H39" s="21"/>
    </row>
    <row r="40" spans="2:8" ht="15">
      <c r="B40" s="23"/>
      <c r="C40" s="4"/>
      <c r="D40" s="23"/>
      <c r="E40" s="4"/>
      <c r="F40" s="23"/>
      <c r="G40" s="23"/>
      <c r="H40" s="21"/>
    </row>
    <row r="41" spans="2:8" ht="15">
      <c r="B41" s="23"/>
      <c r="C41" s="4"/>
      <c r="D41" s="23"/>
      <c r="E41" s="4"/>
      <c r="F41" s="23"/>
      <c r="G41" s="23"/>
      <c r="H41" s="21"/>
    </row>
    <row r="42" spans="2:8" ht="15">
      <c r="B42" s="23"/>
      <c r="C42" s="4"/>
      <c r="D42" s="23"/>
      <c r="E42" s="4"/>
      <c r="F42" s="23"/>
      <c r="G42" s="23"/>
      <c r="H42" s="21"/>
    </row>
    <row r="43" spans="2:8" ht="15">
      <c r="B43" s="23"/>
      <c r="C43" s="4"/>
      <c r="D43" s="58"/>
      <c r="E43" s="24"/>
      <c r="F43" s="58"/>
      <c r="G43" s="58"/>
      <c r="H43" s="21"/>
    </row>
    <row r="44" spans="2:8" ht="15">
      <c r="B44" s="23"/>
      <c r="C44" s="4"/>
      <c r="D44" s="23"/>
      <c r="E44" s="57"/>
      <c r="F44" s="23"/>
      <c r="G44" s="23"/>
      <c r="H44" s="21"/>
    </row>
    <row r="45" spans="2:8" ht="15">
      <c r="B45" s="23"/>
      <c r="C45" s="4"/>
      <c r="D45" s="23"/>
      <c r="E45" s="23"/>
      <c r="F45" s="23"/>
      <c r="G45" s="23"/>
      <c r="H45" s="21"/>
    </row>
    <row r="46" spans="2:8" ht="15">
      <c r="B46" s="23"/>
      <c r="C46" s="4"/>
      <c r="D46" s="23"/>
      <c r="E46" s="23"/>
      <c r="F46" s="23"/>
      <c r="G46" s="23"/>
      <c r="H46" s="21"/>
    </row>
    <row r="47" spans="2:8" ht="15">
      <c r="B47" s="23"/>
      <c r="C47" s="57"/>
      <c r="D47" s="23"/>
      <c r="E47" s="23"/>
      <c r="F47" s="23"/>
      <c r="G47" s="23"/>
      <c r="H47" s="21"/>
    </row>
    <row r="48" spans="2:8" ht="15">
      <c r="B48" s="23"/>
      <c r="C48" s="23"/>
      <c r="D48" s="23"/>
      <c r="E48" s="23"/>
      <c r="F48" s="23"/>
      <c r="G48" s="23"/>
      <c r="H48" s="21"/>
    </row>
    <row r="49" spans="2:8" ht="15">
      <c r="B49" s="23"/>
      <c r="C49" s="23"/>
      <c r="D49" s="58"/>
      <c r="E49" s="56"/>
      <c r="F49" s="58"/>
      <c r="G49" s="58"/>
      <c r="H49" s="21"/>
    </row>
    <row r="50" spans="2:8" ht="15">
      <c r="B50" s="23"/>
      <c r="C50" s="23"/>
      <c r="D50" s="23"/>
      <c r="E50" s="23"/>
      <c r="F50" s="23"/>
      <c r="G50" s="23"/>
      <c r="H50" s="21"/>
    </row>
    <row r="51" spans="2:8" ht="15">
      <c r="B51" s="23"/>
      <c r="C51" s="23"/>
      <c r="D51" s="23"/>
      <c r="E51" s="23"/>
      <c r="F51" s="23"/>
      <c r="G51" s="23"/>
      <c r="H51" s="21"/>
    </row>
    <row r="52" spans="2:8" ht="15">
      <c r="B52" s="23"/>
      <c r="C52" s="23"/>
      <c r="D52" s="23"/>
      <c r="E52" s="23"/>
      <c r="F52" s="23"/>
      <c r="G52" s="23"/>
      <c r="H52" s="21"/>
    </row>
    <row r="53" spans="2:8" ht="15">
      <c r="B53" s="23"/>
      <c r="C53" s="23"/>
      <c r="D53" s="23"/>
      <c r="E53" s="23"/>
      <c r="F53" s="23"/>
      <c r="G53" s="23"/>
      <c r="H53" s="21"/>
    </row>
    <row r="54" spans="2:8" ht="15">
      <c r="B54" s="23"/>
      <c r="C54" s="23"/>
      <c r="D54" s="23"/>
      <c r="E54" s="23"/>
      <c r="F54" s="23"/>
      <c r="G54" s="23"/>
      <c r="H54" s="21"/>
    </row>
    <row r="55" spans="2:8" ht="15">
      <c r="B55" s="23"/>
      <c r="C55" s="23"/>
      <c r="D55" s="23"/>
      <c r="E55" s="23"/>
      <c r="F55" s="23"/>
      <c r="G55" s="23"/>
      <c r="H55" s="21"/>
    </row>
    <row r="56" spans="2:8" ht="15">
      <c r="B56" s="23"/>
      <c r="C56" s="23"/>
      <c r="D56" s="23"/>
      <c r="E56" s="23"/>
      <c r="F56" s="23"/>
      <c r="G56" s="23"/>
      <c r="H56" s="21"/>
    </row>
    <row r="57" spans="2:8" ht="15">
      <c r="B57" s="23"/>
      <c r="C57" s="23"/>
      <c r="D57" s="23"/>
      <c r="E57" s="23"/>
      <c r="F57" s="23"/>
      <c r="G57" s="23"/>
      <c r="H57" s="21"/>
    </row>
    <row r="58" spans="2:8" ht="15">
      <c r="B58" s="23"/>
      <c r="C58" s="23"/>
      <c r="D58" s="23"/>
      <c r="E58" s="23"/>
      <c r="F58" s="23"/>
      <c r="G58" s="23"/>
      <c r="H58" s="21"/>
    </row>
    <row r="59" spans="2:8" ht="15">
      <c r="B59" s="23"/>
      <c r="C59" s="23"/>
      <c r="D59" s="23"/>
      <c r="E59" s="23"/>
      <c r="F59" s="23"/>
      <c r="G59" s="23"/>
      <c r="H59" s="21"/>
    </row>
    <row r="60" spans="2:8" ht="15">
      <c r="B60" s="23"/>
      <c r="C60" s="23"/>
      <c r="D60" s="23"/>
      <c r="E60" s="23"/>
      <c r="F60" s="23"/>
      <c r="G60" s="23"/>
      <c r="H60" s="21"/>
    </row>
    <row r="61" spans="2:8" ht="15">
      <c r="B61" s="23"/>
      <c r="C61" s="23"/>
      <c r="D61" s="23"/>
      <c r="E61" s="23"/>
      <c r="F61" s="23"/>
      <c r="G61" s="23"/>
      <c r="H61" s="21"/>
    </row>
    <row r="62" spans="2:8" ht="15">
      <c r="B62" s="23"/>
      <c r="C62" s="23"/>
      <c r="D62" s="23"/>
      <c r="E62" s="23"/>
      <c r="F62" s="23"/>
      <c r="G62" s="23"/>
      <c r="H62" s="21"/>
    </row>
    <row r="63" spans="2:8" ht="15">
      <c r="B63" s="23"/>
      <c r="C63" s="23"/>
      <c r="D63" s="23"/>
      <c r="E63" s="23"/>
      <c r="F63" s="23"/>
      <c r="G63" s="23"/>
      <c r="H63" s="21"/>
    </row>
    <row r="64" spans="2:8" ht="15">
      <c r="B64" s="23"/>
      <c r="C64" s="23"/>
      <c r="D64" s="59"/>
      <c r="E64" s="59"/>
      <c r="F64" s="59"/>
      <c r="G64" s="59"/>
      <c r="H64" s="21"/>
    </row>
    <row r="65" spans="2:8" ht="15">
      <c r="B65" s="23"/>
      <c r="C65" s="23"/>
      <c r="D65" s="23"/>
      <c r="E65" s="23"/>
      <c r="F65" s="23"/>
      <c r="G65" s="23"/>
      <c r="H65" s="21"/>
    </row>
    <row r="66" spans="2:8" ht="15">
      <c r="B66" s="21"/>
      <c r="C66" s="21"/>
      <c r="D66" s="21"/>
      <c r="E66" s="21"/>
      <c r="F66" s="21"/>
      <c r="G66" s="21"/>
      <c r="H66" s="21"/>
    </row>
    <row r="67" spans="2:8" ht="15">
      <c r="B67" s="21"/>
      <c r="C67" s="21"/>
      <c r="D67" s="21"/>
      <c r="E67" s="21"/>
      <c r="F67" s="21"/>
      <c r="G67" s="21"/>
      <c r="H67" s="21"/>
    </row>
    <row r="68" spans="2:8" ht="15">
      <c r="B68" s="21"/>
      <c r="C68" s="21"/>
      <c r="D68" s="21"/>
      <c r="E68" s="21"/>
      <c r="F68" s="21"/>
      <c r="G68" s="21"/>
      <c r="H68" s="21"/>
    </row>
    <row r="69" spans="2:8" ht="15">
      <c r="B69" s="21"/>
      <c r="C69" s="21"/>
      <c r="D69" s="21"/>
      <c r="E69" s="21"/>
      <c r="F69" s="21"/>
      <c r="G69" s="21"/>
      <c r="H69" s="21"/>
    </row>
    <row r="70" spans="2:8" ht="15">
      <c r="B70" s="21"/>
      <c r="C70" s="21"/>
      <c r="D70" s="21"/>
      <c r="E70" s="21"/>
      <c r="F70" s="21"/>
      <c r="G70" s="21"/>
      <c r="H70" s="21"/>
    </row>
    <row r="71" spans="2:8" ht="15">
      <c r="B71" s="21"/>
      <c r="C71" s="21"/>
      <c r="D71" s="21"/>
      <c r="E71" s="21"/>
      <c r="F71" s="21"/>
      <c r="G71" s="21"/>
      <c r="H71" s="21"/>
    </row>
  </sheetData>
  <sheetProtection/>
  <mergeCells count="6">
    <mergeCell ref="B7:B8"/>
    <mergeCell ref="C7:E7"/>
    <mergeCell ref="G7:G8"/>
    <mergeCell ref="H7:J7"/>
    <mergeCell ref="B1:J1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I10:I12 H10:H12 H9 H13:H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pane ySplit="5" topLeftCell="A6" activePane="bottomLeft" state="frozen"/>
      <selection pane="topLeft" activeCell="M25" sqref="M25"/>
      <selection pane="bottomLeft" activeCell="I22" sqref="I22"/>
    </sheetView>
  </sheetViews>
  <sheetFormatPr defaultColWidth="11.421875" defaultRowHeight="15"/>
  <cols>
    <col min="1" max="1" width="3.140625" style="0" customWidth="1"/>
    <col min="2" max="2" width="17.421875" style="0" bestFit="1" customWidth="1"/>
    <col min="4" max="5" width="11.421875" style="0" customWidth="1"/>
    <col min="6" max="6" width="11.8515625" style="0" customWidth="1"/>
    <col min="7" max="7" width="17.57421875" style="0" customWidth="1"/>
    <col min="8" max="8" width="13.140625" style="0" customWidth="1"/>
    <col min="9" max="9" width="12.421875" style="0" customWidth="1"/>
  </cols>
  <sheetData>
    <row r="1" spans="2:12" ht="15">
      <c r="B1" s="260" t="s">
        <v>100</v>
      </c>
      <c r="C1" s="260"/>
      <c r="D1" s="260"/>
      <c r="E1" s="260"/>
      <c r="F1" s="260"/>
      <c r="G1" s="260"/>
      <c r="H1" s="260"/>
      <c r="I1" s="260"/>
      <c r="J1" s="260"/>
      <c r="K1" s="2"/>
      <c r="L1" s="2"/>
    </row>
    <row r="2" spans="2:12" ht="15">
      <c r="B2" s="260" t="s">
        <v>107</v>
      </c>
      <c r="C2" s="260"/>
      <c r="D2" s="260"/>
      <c r="E2" s="260"/>
      <c r="F2" s="260"/>
      <c r="G2" s="260"/>
      <c r="H2" s="260"/>
      <c r="I2" s="260"/>
      <c r="J2" s="260"/>
      <c r="K2" s="2"/>
      <c r="L2" s="2"/>
    </row>
    <row r="4" spans="2:7" ht="15">
      <c r="B4" s="171" t="s">
        <v>67</v>
      </c>
      <c r="C4" s="174" t="s">
        <v>28</v>
      </c>
      <c r="G4" s="188" t="s">
        <v>69</v>
      </c>
    </row>
    <row r="5" spans="2:3" ht="15">
      <c r="B5" s="171" t="s">
        <v>44</v>
      </c>
      <c r="C5" s="175">
        <v>10305</v>
      </c>
    </row>
    <row r="6" spans="14:17" ht="15.75" thickBot="1">
      <c r="N6" s="25"/>
      <c r="O6" s="26"/>
      <c r="P6" s="27"/>
      <c r="Q6" s="27"/>
    </row>
    <row r="7" spans="2:17" ht="29.25" customHeight="1" thickBot="1">
      <c r="B7" s="253" t="s">
        <v>45</v>
      </c>
      <c r="C7" s="255" t="s">
        <v>89</v>
      </c>
      <c r="D7" s="256"/>
      <c r="E7" s="257"/>
      <c r="F7" s="26"/>
      <c r="G7" s="253" t="s">
        <v>45</v>
      </c>
      <c r="H7" s="255" t="s">
        <v>89</v>
      </c>
      <c r="I7" s="256"/>
      <c r="J7" s="257"/>
      <c r="K7" s="28"/>
      <c r="L7" s="28"/>
      <c r="N7" s="29"/>
      <c r="O7" s="30"/>
      <c r="P7" s="30"/>
      <c r="Q7" s="30"/>
    </row>
    <row r="8" spans="2:17" ht="20.25" customHeight="1" thickBot="1">
      <c r="B8" s="254"/>
      <c r="C8" s="144" t="s">
        <v>2</v>
      </c>
      <c r="D8" s="145" t="s">
        <v>3</v>
      </c>
      <c r="E8" s="146" t="s">
        <v>4</v>
      </c>
      <c r="F8" s="90"/>
      <c r="G8" s="254"/>
      <c r="H8" s="144" t="s">
        <v>2</v>
      </c>
      <c r="I8" s="145" t="s">
        <v>3</v>
      </c>
      <c r="J8" s="146" t="s">
        <v>4</v>
      </c>
      <c r="K8" s="31"/>
      <c r="L8" s="31"/>
      <c r="N8" s="32"/>
      <c r="O8" s="33"/>
      <c r="P8" s="33"/>
      <c r="Q8" s="33"/>
    </row>
    <row r="9" spans="2:10" ht="15">
      <c r="B9" s="147" t="s">
        <v>5</v>
      </c>
      <c r="C9" s="3">
        <v>371</v>
      </c>
      <c r="D9" s="232">
        <f>364</f>
        <v>364</v>
      </c>
      <c r="E9" s="18">
        <f aca="true" t="shared" si="0" ref="E9:E26">SUM(C9:D9)</f>
        <v>735</v>
      </c>
      <c r="F9" s="217"/>
      <c r="G9" s="152" t="s">
        <v>6</v>
      </c>
      <c r="H9" s="4">
        <f>SUM(C9:C10)</f>
        <v>820</v>
      </c>
      <c r="I9" s="18">
        <f>SUM(D9:D10)</f>
        <v>802</v>
      </c>
      <c r="J9" s="18">
        <f aca="true" t="shared" si="1" ref="J9:J14">SUM(H9:I9)</f>
        <v>1622</v>
      </c>
    </row>
    <row r="10" spans="2:17" ht="15">
      <c r="B10" s="148" t="s">
        <v>7</v>
      </c>
      <c r="C10" s="3">
        <v>449</v>
      </c>
      <c r="D10" s="20">
        <v>438</v>
      </c>
      <c r="E10" s="3">
        <f t="shared" si="0"/>
        <v>887</v>
      </c>
      <c r="F10" s="90"/>
      <c r="G10" s="153" t="s">
        <v>8</v>
      </c>
      <c r="H10" s="4">
        <f>SUM(C11:C12)</f>
        <v>954</v>
      </c>
      <c r="I10" s="3">
        <f>SUM(D11:D12)</f>
        <v>859</v>
      </c>
      <c r="J10" s="3">
        <f t="shared" si="1"/>
        <v>1813</v>
      </c>
      <c r="K10" s="33"/>
      <c r="L10" s="33"/>
      <c r="N10" s="32"/>
      <c r="O10" s="33"/>
      <c r="P10" s="33"/>
      <c r="Q10" s="33"/>
    </row>
    <row r="11" spans="2:17" ht="15">
      <c r="B11" s="147" t="s">
        <v>60</v>
      </c>
      <c r="C11" s="3">
        <v>446</v>
      </c>
      <c r="D11" s="20">
        <v>403</v>
      </c>
      <c r="E11" s="3">
        <f t="shared" si="0"/>
        <v>849</v>
      </c>
      <c r="F11" s="90"/>
      <c r="G11" s="153" t="s">
        <v>10</v>
      </c>
      <c r="H11" s="4">
        <f>SUM(C13:C21)</f>
        <v>4143</v>
      </c>
      <c r="I11" s="3">
        <f>SUM(D13:D21)</f>
        <v>3850</v>
      </c>
      <c r="J11" s="3">
        <f t="shared" si="1"/>
        <v>7993</v>
      </c>
      <c r="K11" s="33"/>
      <c r="L11" s="33"/>
      <c r="N11" s="32"/>
      <c r="O11" s="33"/>
      <c r="P11" s="33"/>
      <c r="Q11" s="34"/>
    </row>
    <row r="12" spans="2:17" ht="15">
      <c r="B12" s="147" t="s">
        <v>11</v>
      </c>
      <c r="C12" s="3">
        <v>508</v>
      </c>
      <c r="D12" s="20">
        <v>456</v>
      </c>
      <c r="E12" s="3">
        <f t="shared" si="0"/>
        <v>964</v>
      </c>
      <c r="F12" s="90"/>
      <c r="G12" s="153" t="s">
        <v>12</v>
      </c>
      <c r="H12" s="4">
        <f>SUM(C22:C25)</f>
        <v>871</v>
      </c>
      <c r="I12" s="3">
        <f>SUM(D22:D25)</f>
        <v>968</v>
      </c>
      <c r="J12" s="3">
        <f t="shared" si="1"/>
        <v>1839</v>
      </c>
      <c r="K12" s="33"/>
      <c r="L12" s="33"/>
      <c r="N12" s="32"/>
      <c r="O12" s="33"/>
      <c r="P12" s="33"/>
      <c r="Q12" s="34"/>
    </row>
    <row r="13" spans="2:17" ht="15.75" thickBot="1">
      <c r="B13" s="147" t="s">
        <v>13</v>
      </c>
      <c r="C13" s="3">
        <v>571</v>
      </c>
      <c r="D13" s="20">
        <v>493</v>
      </c>
      <c r="E13" s="3">
        <f t="shared" si="0"/>
        <v>1064</v>
      </c>
      <c r="F13" s="90"/>
      <c r="G13" s="147" t="s">
        <v>112</v>
      </c>
      <c r="H13" s="20">
        <f>+C26</f>
        <v>0</v>
      </c>
      <c r="I13" s="3">
        <f>+D26</f>
        <v>5</v>
      </c>
      <c r="J13" s="3">
        <f t="shared" si="1"/>
        <v>5</v>
      </c>
      <c r="K13" s="35"/>
      <c r="L13" s="35"/>
      <c r="N13" s="32"/>
      <c r="O13" s="33"/>
      <c r="P13" s="33"/>
      <c r="Q13" s="34"/>
    </row>
    <row r="14" spans="2:17" ht="15.75" thickBot="1">
      <c r="B14" s="147" t="s">
        <v>15</v>
      </c>
      <c r="C14" s="3">
        <v>481</v>
      </c>
      <c r="D14" s="20">
        <v>503</v>
      </c>
      <c r="E14" s="3">
        <f t="shared" si="0"/>
        <v>984</v>
      </c>
      <c r="F14" s="90"/>
      <c r="G14" s="231" t="s">
        <v>14</v>
      </c>
      <c r="H14" s="151">
        <f>SUM(H9:H13)</f>
        <v>6788</v>
      </c>
      <c r="I14" s="150">
        <f>SUM(I9:I13)</f>
        <v>6484</v>
      </c>
      <c r="J14" s="150">
        <f t="shared" si="1"/>
        <v>13272</v>
      </c>
      <c r="N14" s="32"/>
      <c r="O14" s="33"/>
      <c r="P14" s="33"/>
      <c r="Q14" s="34"/>
    </row>
    <row r="15" spans="2:17" ht="15.75" thickBot="1">
      <c r="B15" s="147" t="s">
        <v>16</v>
      </c>
      <c r="C15" s="3">
        <v>473</v>
      </c>
      <c r="D15" s="20">
        <v>398</v>
      </c>
      <c r="E15" s="3">
        <f t="shared" si="0"/>
        <v>871</v>
      </c>
      <c r="F15" s="90"/>
      <c r="K15" s="9"/>
      <c r="N15" s="32"/>
      <c r="O15" s="33"/>
      <c r="P15" s="33"/>
      <c r="Q15" s="34"/>
    </row>
    <row r="16" spans="2:17" ht="15">
      <c r="B16" s="147" t="s">
        <v>17</v>
      </c>
      <c r="C16" s="3">
        <v>413</v>
      </c>
      <c r="D16" s="20">
        <v>381</v>
      </c>
      <c r="E16" s="3">
        <f t="shared" si="0"/>
        <v>794</v>
      </c>
      <c r="F16" s="90"/>
      <c r="G16" s="221" t="s">
        <v>61</v>
      </c>
      <c r="H16" s="18">
        <f>SUM(C13:C17)</f>
        <v>2383</v>
      </c>
      <c r="I16" s="188"/>
      <c r="J16" s="5"/>
      <c r="K16" s="9"/>
      <c r="L16" s="21"/>
      <c r="N16" s="32"/>
      <c r="O16" s="33"/>
      <c r="P16" s="33"/>
      <c r="Q16" s="34"/>
    </row>
    <row r="17" spans="2:17" ht="15">
      <c r="B17" s="147" t="s">
        <v>18</v>
      </c>
      <c r="C17" s="3">
        <v>445</v>
      </c>
      <c r="D17" s="20">
        <v>408</v>
      </c>
      <c r="E17" s="3">
        <f t="shared" si="0"/>
        <v>853</v>
      </c>
      <c r="F17" s="90"/>
      <c r="G17" s="222" t="s">
        <v>62</v>
      </c>
      <c r="H17" s="3">
        <f>SUM(D18:D21)</f>
        <v>1667</v>
      </c>
      <c r="I17" s="188"/>
      <c r="J17" s="5"/>
      <c r="K17" s="9"/>
      <c r="L17" s="21"/>
      <c r="N17" s="32"/>
      <c r="O17" s="33"/>
      <c r="P17" s="33"/>
      <c r="Q17" s="34"/>
    </row>
    <row r="18" spans="2:17" ht="15">
      <c r="B18" s="147" t="s">
        <v>19</v>
      </c>
      <c r="C18" s="3">
        <v>531</v>
      </c>
      <c r="D18" s="20">
        <v>465</v>
      </c>
      <c r="E18" s="3">
        <f t="shared" si="0"/>
        <v>996</v>
      </c>
      <c r="F18" s="90"/>
      <c r="G18" s="222" t="s">
        <v>65</v>
      </c>
      <c r="H18" s="3">
        <f>SUM(E9:E12)</f>
        <v>3435</v>
      </c>
      <c r="I18" s="188"/>
      <c r="J18" s="5"/>
      <c r="K18" s="9"/>
      <c r="L18" s="21"/>
      <c r="N18" s="32"/>
      <c r="O18" s="33"/>
      <c r="P18" s="33"/>
      <c r="Q18" s="34"/>
    </row>
    <row r="19" spans="2:17" ht="15">
      <c r="B19" s="147" t="s">
        <v>20</v>
      </c>
      <c r="C19" s="3">
        <v>483</v>
      </c>
      <c r="D19" s="20">
        <v>457</v>
      </c>
      <c r="E19" s="3">
        <f t="shared" si="0"/>
        <v>940</v>
      </c>
      <c r="F19" s="90"/>
      <c r="G19" s="222" t="s">
        <v>59</v>
      </c>
      <c r="H19" s="3">
        <f>SUM(E22:E25)</f>
        <v>1839</v>
      </c>
      <c r="I19" s="188"/>
      <c r="J19" s="9"/>
      <c r="K19" s="9"/>
      <c r="L19" s="21"/>
      <c r="N19" s="32"/>
      <c r="O19" s="33"/>
      <c r="P19" s="33"/>
      <c r="Q19" s="34"/>
    </row>
    <row r="20" spans="2:17" ht="15">
      <c r="B20" s="147" t="s">
        <v>21</v>
      </c>
      <c r="C20" s="3">
        <v>405</v>
      </c>
      <c r="D20" s="20">
        <v>406</v>
      </c>
      <c r="E20" s="3">
        <f t="shared" si="0"/>
        <v>811</v>
      </c>
      <c r="F20" s="90"/>
      <c r="G20" s="222" t="s">
        <v>57</v>
      </c>
      <c r="H20" s="3">
        <v>185</v>
      </c>
      <c r="I20" s="188"/>
      <c r="J20" s="9"/>
      <c r="K20" s="9"/>
      <c r="L20" s="21"/>
      <c r="N20" s="32"/>
      <c r="O20" s="33"/>
      <c r="P20" s="33"/>
      <c r="Q20" s="34"/>
    </row>
    <row r="21" spans="2:17" ht="15">
      <c r="B21" s="147" t="s">
        <v>22</v>
      </c>
      <c r="C21" s="3">
        <v>341</v>
      </c>
      <c r="D21" s="20">
        <v>339</v>
      </c>
      <c r="E21" s="3">
        <f t="shared" si="0"/>
        <v>680</v>
      </c>
      <c r="F21" s="90"/>
      <c r="G21" s="222" t="s">
        <v>58</v>
      </c>
      <c r="H21" s="3">
        <v>177</v>
      </c>
      <c r="I21" s="188"/>
      <c r="J21" s="9"/>
      <c r="K21" s="9"/>
      <c r="L21" s="21"/>
      <c r="N21" s="32"/>
      <c r="O21" s="33"/>
      <c r="P21" s="33"/>
      <c r="Q21" s="34"/>
    </row>
    <row r="22" spans="2:17" ht="15" customHeight="1" thickBot="1">
      <c r="B22" s="147" t="s">
        <v>23</v>
      </c>
      <c r="C22" s="3">
        <v>288</v>
      </c>
      <c r="D22" s="20">
        <v>304</v>
      </c>
      <c r="E22" s="3">
        <f t="shared" si="0"/>
        <v>592</v>
      </c>
      <c r="F22" s="90"/>
      <c r="G22" s="222" t="s">
        <v>64</v>
      </c>
      <c r="H22" s="220">
        <f>ROUND(E$21/5,0)</f>
        <v>136</v>
      </c>
      <c r="I22" s="247" t="s">
        <v>113</v>
      </c>
      <c r="J22" s="33"/>
      <c r="K22" s="9"/>
      <c r="L22" s="21"/>
      <c r="N22" s="32"/>
      <c r="O22" s="33"/>
      <c r="P22" s="33"/>
      <c r="Q22" s="34"/>
    </row>
    <row r="23" spans="2:17" ht="15">
      <c r="B23" s="147" t="s">
        <v>24</v>
      </c>
      <c r="C23" s="3">
        <v>219</v>
      </c>
      <c r="D23" s="20">
        <v>222</v>
      </c>
      <c r="E23" s="3">
        <f t="shared" si="0"/>
        <v>441</v>
      </c>
      <c r="F23" s="90"/>
      <c r="G23" s="224" t="s">
        <v>96</v>
      </c>
      <c r="H23" s="3">
        <v>145</v>
      </c>
      <c r="K23" s="9"/>
      <c r="N23" s="32"/>
      <c r="O23" s="33"/>
      <c r="P23" s="33"/>
      <c r="Q23" s="34"/>
    </row>
    <row r="24" spans="2:17" ht="15.75" thickBot="1">
      <c r="B24" s="147" t="s">
        <v>25</v>
      </c>
      <c r="C24" s="3">
        <v>178</v>
      </c>
      <c r="D24" s="20">
        <v>182</v>
      </c>
      <c r="E24" s="3">
        <f t="shared" si="0"/>
        <v>360</v>
      </c>
      <c r="F24" s="90"/>
      <c r="G24" s="223" t="s">
        <v>97</v>
      </c>
      <c r="H24" s="220">
        <v>167</v>
      </c>
      <c r="K24" s="9"/>
      <c r="N24" s="32"/>
      <c r="O24" s="33"/>
      <c r="P24" s="33"/>
      <c r="Q24" s="34"/>
    </row>
    <row r="25" spans="2:17" ht="15">
      <c r="B25" s="147" t="s">
        <v>26</v>
      </c>
      <c r="C25" s="3">
        <v>186</v>
      </c>
      <c r="D25" s="20">
        <v>260</v>
      </c>
      <c r="E25" s="3">
        <f t="shared" si="0"/>
        <v>446</v>
      </c>
      <c r="F25" s="90"/>
      <c r="K25" s="9"/>
      <c r="N25" s="37"/>
      <c r="O25" s="35"/>
      <c r="P25" s="35"/>
      <c r="Q25" s="35"/>
    </row>
    <row r="26" spans="2:17" ht="15.75" thickBot="1">
      <c r="B26" s="147" t="s">
        <v>112</v>
      </c>
      <c r="C26" s="3">
        <v>0</v>
      </c>
      <c r="D26" s="20">
        <v>5</v>
      </c>
      <c r="E26" s="3">
        <f t="shared" si="0"/>
        <v>5</v>
      </c>
      <c r="F26" s="90"/>
      <c r="K26" s="9"/>
      <c r="N26" s="37"/>
      <c r="O26" s="35"/>
      <c r="P26" s="35"/>
      <c r="Q26" s="35"/>
    </row>
    <row r="27" spans="2:17" ht="15.75" thickBot="1">
      <c r="B27" s="149" t="s">
        <v>14</v>
      </c>
      <c r="C27" s="150">
        <f>SUM(C9:C26)</f>
        <v>6788</v>
      </c>
      <c r="D27" s="151">
        <f>SUM(D9:D26)</f>
        <v>6484</v>
      </c>
      <c r="E27" s="150">
        <f>SUM(E9:E26)</f>
        <v>13272</v>
      </c>
      <c r="F27" s="167"/>
      <c r="G27" s="5"/>
      <c r="H27" s="36"/>
      <c r="I27" s="4"/>
      <c r="J27" s="33"/>
      <c r="K27" s="9"/>
      <c r="N27" s="38"/>
      <c r="O27" s="38"/>
      <c r="P27" s="38"/>
      <c r="Q27" s="38"/>
    </row>
    <row r="28" spans="3:11" ht="15">
      <c r="C28" s="38"/>
      <c r="K28" s="9"/>
    </row>
    <row r="29" spans="2:11" s="156" customFormat="1" ht="15">
      <c r="B29" s="9"/>
      <c r="C29" s="9"/>
      <c r="D29" s="9"/>
      <c r="E29" s="9"/>
      <c r="F29" s="9"/>
      <c r="G29" s="9"/>
      <c r="H29" s="9"/>
      <c r="I29" s="9"/>
      <c r="J29" s="9"/>
      <c r="K29" s="157"/>
    </row>
    <row r="30" spans="2:11" ht="15">
      <c r="B30" s="155"/>
      <c r="C30" s="155"/>
      <c r="D30" s="155"/>
      <c r="E30" s="155"/>
      <c r="K30" s="21"/>
    </row>
    <row r="31" spans="2:13" ht="15">
      <c r="B31" s="155"/>
      <c r="C31" s="155"/>
      <c r="D31" s="155"/>
      <c r="E31" s="155"/>
      <c r="F31" s="40"/>
      <c r="G31" s="40"/>
      <c r="H31" s="41"/>
      <c r="I31" s="41"/>
      <c r="J31" s="40"/>
      <c r="K31" s="38"/>
      <c r="L31" s="40"/>
      <c r="M31" s="40"/>
    </row>
    <row r="32" spans="2:13" ht="15">
      <c r="B32" s="155"/>
      <c r="C32" s="155"/>
      <c r="D32" s="155"/>
      <c r="E32" s="155"/>
      <c r="F32" s="42"/>
      <c r="G32" s="42"/>
      <c r="H32" s="42"/>
      <c r="I32" s="42"/>
      <c r="J32" s="42"/>
      <c r="K32" s="42"/>
      <c r="L32" s="42"/>
      <c r="M32" s="40"/>
    </row>
    <row r="33" spans="2:13" ht="15">
      <c r="B33" s="155"/>
      <c r="C33" s="155"/>
      <c r="D33" s="155"/>
      <c r="E33" s="155"/>
      <c r="F33" s="38"/>
      <c r="G33" s="38"/>
      <c r="H33" s="38"/>
      <c r="I33" s="38"/>
      <c r="J33" s="38"/>
      <c r="K33" s="38"/>
      <c r="L33" s="38"/>
      <c r="M33" s="40"/>
    </row>
    <row r="34" spans="2:13" ht="15">
      <c r="B34" s="25"/>
      <c r="C34" s="26"/>
      <c r="D34" s="27"/>
      <c r="E34" s="27"/>
      <c r="F34" s="26"/>
      <c r="G34" s="27"/>
      <c r="H34" s="38"/>
      <c r="I34" s="43"/>
      <c r="J34" s="44"/>
      <c r="K34" s="28"/>
      <c r="L34" s="28"/>
      <c r="M34" s="40"/>
    </row>
    <row r="35" spans="2:13" ht="15">
      <c r="B35" s="29"/>
      <c r="C35" s="30"/>
      <c r="D35" s="30"/>
      <c r="E35" s="30"/>
      <c r="F35" s="30"/>
      <c r="G35" s="30"/>
      <c r="H35" s="38"/>
      <c r="I35" s="45"/>
      <c r="J35" s="31"/>
      <c r="K35" s="31"/>
      <c r="L35" s="31"/>
      <c r="M35" s="40"/>
    </row>
    <row r="36" spans="2:13" ht="15">
      <c r="B36" s="32"/>
      <c r="C36" s="33"/>
      <c r="D36" s="33"/>
      <c r="E36" s="33"/>
      <c r="F36" s="34"/>
      <c r="G36" s="34"/>
      <c r="H36" s="38"/>
      <c r="I36" s="32"/>
      <c r="J36" s="33"/>
      <c r="K36" s="33"/>
      <c r="L36" s="33"/>
      <c r="M36" s="40"/>
    </row>
    <row r="37" spans="2:13" ht="15">
      <c r="B37" s="46"/>
      <c r="C37" s="33"/>
      <c r="D37" s="33"/>
      <c r="E37" s="33"/>
      <c r="F37" s="34"/>
      <c r="G37" s="34"/>
      <c r="H37" s="38"/>
      <c r="I37" s="47"/>
      <c r="J37" s="33"/>
      <c r="K37" s="33"/>
      <c r="L37" s="33"/>
      <c r="M37" s="40"/>
    </row>
    <row r="38" spans="2:13" ht="15">
      <c r="B38" s="32"/>
      <c r="C38" s="34"/>
      <c r="D38" s="34"/>
      <c r="E38" s="34"/>
      <c r="F38" s="34"/>
      <c r="G38" s="34"/>
      <c r="H38" s="38"/>
      <c r="I38" s="47"/>
      <c r="J38" s="33"/>
      <c r="K38" s="33"/>
      <c r="L38" s="33"/>
      <c r="M38" s="40"/>
    </row>
    <row r="39" spans="2:13" ht="15">
      <c r="B39" s="32"/>
      <c r="C39" s="34"/>
      <c r="D39" s="34"/>
      <c r="E39" s="34"/>
      <c r="F39" s="34"/>
      <c r="G39" s="34"/>
      <c r="H39" s="38"/>
      <c r="I39" s="47"/>
      <c r="J39" s="33"/>
      <c r="K39" s="33"/>
      <c r="L39" s="33"/>
      <c r="M39" s="40"/>
    </row>
    <row r="40" spans="2:13" ht="15">
      <c r="B40" s="32"/>
      <c r="C40" s="34"/>
      <c r="D40" s="34"/>
      <c r="E40" s="34"/>
      <c r="F40" s="34"/>
      <c r="G40" s="34"/>
      <c r="H40" s="38"/>
      <c r="I40" s="32"/>
      <c r="J40" s="35"/>
      <c r="K40" s="35"/>
      <c r="L40" s="35"/>
      <c r="M40" s="40"/>
    </row>
    <row r="41" spans="2:13" ht="15">
      <c r="B41" s="32"/>
      <c r="C41" s="34"/>
      <c r="D41" s="34"/>
      <c r="E41" s="34"/>
      <c r="F41" s="34"/>
      <c r="G41" s="34"/>
      <c r="H41" s="38"/>
      <c r="I41" s="38"/>
      <c r="J41" s="38"/>
      <c r="K41" s="38"/>
      <c r="L41" s="38"/>
      <c r="M41" s="40"/>
    </row>
    <row r="42" spans="2:13" ht="15">
      <c r="B42" s="32"/>
      <c r="C42" s="34"/>
      <c r="D42" s="34"/>
      <c r="E42" s="34"/>
      <c r="F42" s="34"/>
      <c r="G42" s="34"/>
      <c r="H42" s="38"/>
      <c r="I42" s="38"/>
      <c r="J42" s="38"/>
      <c r="K42" s="38"/>
      <c r="L42" s="38"/>
      <c r="M42" s="40"/>
    </row>
    <row r="43" spans="2:13" ht="15">
      <c r="B43" s="32"/>
      <c r="C43" s="34"/>
      <c r="D43" s="34"/>
      <c r="E43" s="34"/>
      <c r="F43" s="34"/>
      <c r="G43" s="34"/>
      <c r="H43" s="38"/>
      <c r="I43" s="38"/>
      <c r="J43" s="38"/>
      <c r="K43" s="38"/>
      <c r="L43" s="38"/>
      <c r="M43" s="40"/>
    </row>
    <row r="44" spans="2:13" ht="15">
      <c r="B44" s="32"/>
      <c r="C44" s="34"/>
      <c r="D44" s="34"/>
      <c r="E44" s="34"/>
      <c r="F44" s="34"/>
      <c r="G44" s="34"/>
      <c r="H44" s="38"/>
      <c r="I44" s="43"/>
      <c r="J44" s="44"/>
      <c r="K44" s="28"/>
      <c r="L44" s="28"/>
      <c r="M44" s="40"/>
    </row>
    <row r="45" spans="2:13" ht="15">
      <c r="B45" s="32"/>
      <c r="C45" s="34"/>
      <c r="D45" s="34"/>
      <c r="E45" s="34"/>
      <c r="F45" s="34"/>
      <c r="G45" s="34"/>
      <c r="H45" s="38"/>
      <c r="I45" s="45"/>
      <c r="J45" s="31"/>
      <c r="K45" s="31"/>
      <c r="L45" s="31"/>
      <c r="M45" s="40"/>
    </row>
    <row r="46" spans="2:13" ht="15">
      <c r="B46" s="32"/>
      <c r="C46" s="34"/>
      <c r="D46" s="34"/>
      <c r="E46" s="34"/>
      <c r="F46" s="34"/>
      <c r="G46" s="34"/>
      <c r="H46" s="38"/>
      <c r="I46" s="32"/>
      <c r="J46" s="33"/>
      <c r="K46" s="33"/>
      <c r="L46" s="33"/>
      <c r="M46" s="40"/>
    </row>
    <row r="47" spans="2:13" ht="15">
      <c r="B47" s="32"/>
      <c r="C47" s="34"/>
      <c r="D47" s="34"/>
      <c r="E47" s="34"/>
      <c r="F47" s="34"/>
      <c r="G47" s="34"/>
      <c r="H47" s="38"/>
      <c r="I47" s="47"/>
      <c r="J47" s="33"/>
      <c r="K47" s="33"/>
      <c r="L47" s="33"/>
      <c r="M47" s="40"/>
    </row>
    <row r="48" spans="2:13" ht="15">
      <c r="B48" s="32"/>
      <c r="C48" s="34"/>
      <c r="D48" s="34"/>
      <c r="E48" s="34"/>
      <c r="F48" s="34"/>
      <c r="G48" s="34"/>
      <c r="H48" s="38"/>
      <c r="I48" s="47"/>
      <c r="J48" s="33"/>
      <c r="K48" s="33"/>
      <c r="L48" s="33"/>
      <c r="M48" s="40"/>
    </row>
    <row r="49" spans="2:13" ht="15">
      <c r="B49" s="32"/>
      <c r="C49" s="34"/>
      <c r="D49" s="34"/>
      <c r="E49" s="34"/>
      <c r="F49" s="34"/>
      <c r="G49" s="34"/>
      <c r="H49" s="38"/>
      <c r="I49" s="47"/>
      <c r="J49" s="33"/>
      <c r="K49" s="33"/>
      <c r="L49" s="33"/>
      <c r="M49" s="40"/>
    </row>
    <row r="50" spans="2:13" ht="15">
      <c r="B50" s="32"/>
      <c r="C50" s="34"/>
      <c r="D50" s="34"/>
      <c r="E50" s="34"/>
      <c r="F50" s="34"/>
      <c r="G50" s="34"/>
      <c r="H50" s="38"/>
      <c r="I50" s="32"/>
      <c r="J50" s="35"/>
      <c r="K50" s="35"/>
      <c r="L50" s="35"/>
      <c r="M50" s="40"/>
    </row>
    <row r="51" spans="2:13" ht="15">
      <c r="B51" s="32"/>
      <c r="C51" s="34"/>
      <c r="D51" s="34"/>
      <c r="E51" s="34"/>
      <c r="F51" s="34"/>
      <c r="G51" s="34"/>
      <c r="H51" s="38"/>
      <c r="I51" s="38"/>
      <c r="J51" s="38"/>
      <c r="K51" s="38"/>
      <c r="L51" s="38"/>
      <c r="M51" s="40"/>
    </row>
    <row r="52" spans="2:13" ht="15">
      <c r="B52" s="32"/>
      <c r="C52" s="34"/>
      <c r="D52" s="34"/>
      <c r="E52" s="34"/>
      <c r="F52" s="34"/>
      <c r="G52" s="34"/>
      <c r="H52" s="38"/>
      <c r="I52" s="38"/>
      <c r="J52" s="38"/>
      <c r="K52" s="38"/>
      <c r="L52" s="38"/>
      <c r="M52" s="40"/>
    </row>
    <row r="53" spans="2:13" ht="15">
      <c r="B53" s="37"/>
      <c r="C53" s="35"/>
      <c r="D53" s="35"/>
      <c r="E53" s="35"/>
      <c r="F53" s="35"/>
      <c r="G53" s="35"/>
      <c r="H53" s="48"/>
      <c r="I53" s="38"/>
      <c r="J53" s="38"/>
      <c r="K53" s="38"/>
      <c r="L53" s="38"/>
      <c r="M53" s="40"/>
    </row>
    <row r="54" spans="2:13" ht="15">
      <c r="B54" s="38"/>
      <c r="C54" s="38"/>
      <c r="D54" s="38"/>
      <c r="E54" s="38"/>
      <c r="F54" s="38"/>
      <c r="G54" s="38"/>
      <c r="H54" s="49"/>
      <c r="I54" s="38"/>
      <c r="J54" s="38"/>
      <c r="K54" s="38"/>
      <c r="L54" s="38"/>
      <c r="M54" s="40"/>
    </row>
    <row r="55" spans="2:12" ht="15">
      <c r="B55" s="21"/>
      <c r="C55" s="9"/>
      <c r="D55" s="9"/>
      <c r="E55" s="9"/>
      <c r="F55" s="9"/>
      <c r="G55" s="21"/>
      <c r="H55" s="21"/>
      <c r="I55" s="21"/>
      <c r="J55" s="21"/>
      <c r="K55" s="21"/>
      <c r="L55" s="21"/>
    </row>
    <row r="56" spans="3:6" ht="15">
      <c r="C56" s="11"/>
      <c r="D56" s="11"/>
      <c r="E56" s="11"/>
      <c r="F56" s="11"/>
    </row>
    <row r="57" spans="3:6" ht="15">
      <c r="C57" s="11"/>
      <c r="D57" s="11"/>
      <c r="E57" s="11"/>
      <c r="F57" s="11"/>
    </row>
    <row r="58" spans="3:6" ht="15">
      <c r="C58" s="11"/>
      <c r="D58" s="11"/>
      <c r="E58" s="11"/>
      <c r="F58" s="11"/>
    </row>
    <row r="59" spans="3:6" ht="15">
      <c r="C59" s="11"/>
      <c r="D59" s="11"/>
      <c r="E59" s="11"/>
      <c r="F59" s="11"/>
    </row>
    <row r="60" spans="3:6" ht="15">
      <c r="C60" s="11"/>
      <c r="D60" s="11"/>
      <c r="E60" s="11"/>
      <c r="F60" s="11"/>
    </row>
    <row r="61" spans="3:6" ht="15">
      <c r="C61" s="11"/>
      <c r="D61" s="11"/>
      <c r="E61" s="11"/>
      <c r="F61" s="11"/>
    </row>
    <row r="62" spans="3:6" ht="15">
      <c r="C62" s="11"/>
      <c r="D62" s="11"/>
      <c r="E62" s="11"/>
      <c r="F62" s="11"/>
    </row>
    <row r="63" spans="3:6" ht="15">
      <c r="C63" s="11"/>
      <c r="D63" s="11"/>
      <c r="E63" s="11"/>
      <c r="F63" s="11"/>
    </row>
    <row r="64" spans="3:6" ht="15">
      <c r="C64" s="11"/>
      <c r="D64" s="11"/>
      <c r="E64" s="11"/>
      <c r="F64" s="11"/>
    </row>
    <row r="65" spans="3:6" ht="15">
      <c r="C65" s="11"/>
      <c r="D65" s="11"/>
      <c r="E65" s="11"/>
      <c r="F65" s="11"/>
    </row>
    <row r="66" spans="3:6" ht="15">
      <c r="C66" s="11"/>
      <c r="D66" s="11"/>
      <c r="E66" s="11"/>
      <c r="F66" s="11"/>
    </row>
    <row r="67" spans="3:6" ht="15">
      <c r="C67" s="11"/>
      <c r="D67" s="11"/>
      <c r="E67" s="11"/>
      <c r="F67" s="11"/>
    </row>
    <row r="68" spans="3:6" ht="15">
      <c r="C68" s="11"/>
      <c r="D68" s="11"/>
      <c r="E68" s="11"/>
      <c r="F68" s="11"/>
    </row>
    <row r="69" spans="3:6" ht="15">
      <c r="C69" s="11"/>
      <c r="D69" s="11"/>
      <c r="E69" s="11"/>
      <c r="F69" s="11"/>
    </row>
    <row r="70" spans="3:6" ht="15">
      <c r="C70" s="11"/>
      <c r="D70" s="11"/>
      <c r="E70" s="11"/>
      <c r="F70" s="11"/>
    </row>
  </sheetData>
  <sheetProtection/>
  <mergeCells count="6">
    <mergeCell ref="B7:B8"/>
    <mergeCell ref="C7:E7"/>
    <mergeCell ref="G7:G8"/>
    <mergeCell ref="H7:J7"/>
    <mergeCell ref="B1:J1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I10:I12 H10:H12 H9 H13:H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V138"/>
  <sheetViews>
    <sheetView zoomScale="85" zoomScaleNormal="85" zoomScalePageLayoutView="0" workbookViewId="0" topLeftCell="A1">
      <pane ySplit="5" topLeftCell="A96" activePane="bottomLeft" state="frozen"/>
      <selection pane="topLeft" activeCell="M25" sqref="M25"/>
      <selection pane="bottomLeft" activeCell="M32" sqref="M32"/>
    </sheetView>
  </sheetViews>
  <sheetFormatPr defaultColWidth="11.421875" defaultRowHeight="15"/>
  <cols>
    <col min="1" max="1" width="4.8515625" style="0" customWidth="1"/>
    <col min="2" max="6" width="14.421875" style="0" customWidth="1"/>
    <col min="7" max="7" width="18.00390625" style="0" customWidth="1"/>
    <col min="8" max="9" width="14.421875" style="0" customWidth="1"/>
    <col min="10" max="10" width="15.7109375" style="0" customWidth="1"/>
    <col min="11" max="11" width="4.28125" style="0" customWidth="1"/>
    <col min="12" max="12" width="16.140625" style="0" customWidth="1"/>
    <col min="13" max="15" width="12.421875" style="0" customWidth="1"/>
    <col min="16" max="16" width="4.140625" style="0" customWidth="1"/>
    <col min="17" max="17" width="18.8515625" style="0" customWidth="1"/>
    <col min="18" max="18" width="10.140625" style="0" customWidth="1"/>
  </cols>
  <sheetData>
    <row r="1" spans="2:10" ht="15">
      <c r="B1" s="272" t="s">
        <v>101</v>
      </c>
      <c r="C1" s="272"/>
      <c r="D1" s="272"/>
      <c r="E1" s="272"/>
      <c r="F1" s="272"/>
      <c r="G1" s="272"/>
      <c r="H1" s="272"/>
      <c r="I1" s="272"/>
      <c r="J1" s="272"/>
    </row>
    <row r="2" spans="2:10" ht="15">
      <c r="B2" s="260" t="s">
        <v>111</v>
      </c>
      <c r="C2" s="260"/>
      <c r="D2" s="260"/>
      <c r="E2" s="260"/>
      <c r="F2" s="260"/>
      <c r="G2" s="260"/>
      <c r="H2" s="260"/>
      <c r="I2" s="260"/>
      <c r="J2" s="260"/>
    </row>
    <row r="4" spans="2:10" s="172" customFormat="1" ht="12.75" customHeight="1">
      <c r="B4" s="171" t="s">
        <v>67</v>
      </c>
      <c r="C4" s="174" t="s">
        <v>31</v>
      </c>
      <c r="F4" s="173"/>
      <c r="G4" s="273" t="s">
        <v>103</v>
      </c>
      <c r="H4" s="273"/>
      <c r="I4" s="273"/>
      <c r="J4" s="273"/>
    </row>
    <row r="5" spans="2:10" s="172" customFormat="1" ht="12.75">
      <c r="B5" s="171" t="s">
        <v>44</v>
      </c>
      <c r="C5" s="175">
        <v>10306</v>
      </c>
      <c r="G5" s="273"/>
      <c r="H5" s="273"/>
      <c r="I5" s="273"/>
      <c r="J5" s="273"/>
    </row>
    <row r="6" ht="15.75" thickBot="1">
      <c r="D6" s="213"/>
    </row>
    <row r="7" spans="2:10" ht="30" customHeight="1" thickBot="1">
      <c r="B7" s="253" t="s">
        <v>1</v>
      </c>
      <c r="C7" s="255" t="s">
        <v>93</v>
      </c>
      <c r="D7" s="256"/>
      <c r="E7" s="257"/>
      <c r="F7" s="265"/>
      <c r="G7" s="253" t="s">
        <v>45</v>
      </c>
      <c r="H7" s="255" t="s">
        <v>93</v>
      </c>
      <c r="I7" s="256"/>
      <c r="J7" s="257"/>
    </row>
    <row r="8" spans="2:10" ht="15.75" customHeight="1" thickBot="1">
      <c r="B8" s="264"/>
      <c r="C8" s="145" t="s">
        <v>2</v>
      </c>
      <c r="D8" s="163" t="s">
        <v>3</v>
      </c>
      <c r="E8" s="146" t="s">
        <v>4</v>
      </c>
      <c r="F8" s="265"/>
      <c r="G8" s="254"/>
      <c r="H8" s="144" t="s">
        <v>2</v>
      </c>
      <c r="I8" s="145" t="s">
        <v>3</v>
      </c>
      <c r="J8" s="146" t="s">
        <v>4</v>
      </c>
    </row>
    <row r="9" spans="2:11" ht="15">
      <c r="B9" s="147" t="s">
        <v>32</v>
      </c>
      <c r="C9" s="244">
        <f aca="true" t="shared" si="0" ref="C9:D26">+C31+C53</f>
        <v>182</v>
      </c>
      <c r="D9" s="244">
        <f t="shared" si="0"/>
        <v>167</v>
      </c>
      <c r="E9" s="3">
        <f>SUM(C9:D9)</f>
        <v>349</v>
      </c>
      <c r="F9" s="216"/>
      <c r="G9" s="229" t="s">
        <v>6</v>
      </c>
      <c r="H9" s="182">
        <f>SUM(C9:C10)</f>
        <v>475</v>
      </c>
      <c r="I9" s="18">
        <f>SUM(D9:D10)</f>
        <v>414</v>
      </c>
      <c r="J9" s="18">
        <f>SUM(H9:I9)</f>
        <v>889</v>
      </c>
      <c r="K9" s="90"/>
    </row>
    <row r="10" spans="2:11" ht="15">
      <c r="B10" s="148" t="s">
        <v>7</v>
      </c>
      <c r="C10" s="165">
        <f t="shared" si="0"/>
        <v>293</v>
      </c>
      <c r="D10" s="165">
        <f t="shared" si="0"/>
        <v>247</v>
      </c>
      <c r="E10" s="3">
        <f aca="true" t="shared" si="1" ref="E10:E25">SUM(C10:D10)</f>
        <v>540</v>
      </c>
      <c r="G10" s="230" t="s">
        <v>8</v>
      </c>
      <c r="H10" s="20">
        <f>SUM(C11:C12)</f>
        <v>657</v>
      </c>
      <c r="I10" s="3">
        <f>SUM(D11:D12)</f>
        <v>620</v>
      </c>
      <c r="J10" s="3">
        <f>SUM(H10:I10)</f>
        <v>1277</v>
      </c>
      <c r="K10" s="90"/>
    </row>
    <row r="11" spans="2:11" ht="15">
      <c r="B11" s="147" t="s">
        <v>60</v>
      </c>
      <c r="C11" s="165">
        <f t="shared" si="0"/>
        <v>330</v>
      </c>
      <c r="D11" s="165">
        <f t="shared" si="0"/>
        <v>308</v>
      </c>
      <c r="E11" s="3">
        <f t="shared" si="1"/>
        <v>638</v>
      </c>
      <c r="F11" s="214"/>
      <c r="G11" s="230" t="s">
        <v>10</v>
      </c>
      <c r="H11" s="20">
        <f>SUM(C13:C21)</f>
        <v>2940</v>
      </c>
      <c r="I11" s="3">
        <f>SUM(D13:D21)</f>
        <v>2379</v>
      </c>
      <c r="J11" s="3">
        <f>SUM(H11:I11)</f>
        <v>5319</v>
      </c>
      <c r="K11" s="90"/>
    </row>
    <row r="12" spans="2:11" ht="15">
      <c r="B12" s="147" t="s">
        <v>11</v>
      </c>
      <c r="C12" s="165">
        <f t="shared" si="0"/>
        <v>327</v>
      </c>
      <c r="D12" s="165">
        <f t="shared" si="0"/>
        <v>312</v>
      </c>
      <c r="E12" s="3">
        <f t="shared" si="1"/>
        <v>639</v>
      </c>
      <c r="F12" s="214"/>
      <c r="G12" s="230" t="s">
        <v>12</v>
      </c>
      <c r="H12" s="20">
        <f>SUM(C22:C25)</f>
        <v>686</v>
      </c>
      <c r="I12" s="3">
        <f>SUM(D22:D25)</f>
        <v>548</v>
      </c>
      <c r="J12" s="3">
        <f>SUM(H12:I12)</f>
        <v>1234</v>
      </c>
      <c r="K12" s="90"/>
    </row>
    <row r="13" spans="2:11" s="69" customFormat="1" ht="15.75" thickBot="1">
      <c r="B13" s="147" t="s">
        <v>13</v>
      </c>
      <c r="C13" s="165">
        <f t="shared" si="0"/>
        <v>328</v>
      </c>
      <c r="D13" s="165">
        <f t="shared" si="0"/>
        <v>286</v>
      </c>
      <c r="E13" s="3">
        <f t="shared" si="1"/>
        <v>614</v>
      </c>
      <c r="F13" s="214"/>
      <c r="G13" s="147" t="s">
        <v>112</v>
      </c>
      <c r="H13" s="20">
        <f>+C26</f>
        <v>1</v>
      </c>
      <c r="I13" s="3">
        <f>+D26</f>
        <v>50</v>
      </c>
      <c r="J13" s="3">
        <f>SUM(H13:I13)</f>
        <v>51</v>
      </c>
      <c r="K13" s="90"/>
    </row>
    <row r="14" spans="2:11" s="69" customFormat="1" ht="15.75" thickBot="1">
      <c r="B14" s="147" t="s">
        <v>15</v>
      </c>
      <c r="C14" s="165">
        <f t="shared" si="0"/>
        <v>322</v>
      </c>
      <c r="D14" s="165">
        <f t="shared" si="0"/>
        <v>247</v>
      </c>
      <c r="E14" s="3">
        <f t="shared" si="1"/>
        <v>569</v>
      </c>
      <c r="F14" s="214"/>
      <c r="G14" s="231" t="s">
        <v>14</v>
      </c>
      <c r="H14" s="151">
        <f>SUM(H9:H13)</f>
        <v>4759</v>
      </c>
      <c r="I14" s="151">
        <f>SUM(I9:I13)</f>
        <v>4011</v>
      </c>
      <c r="J14" s="150">
        <f>SUM(J9:J13)</f>
        <v>8770</v>
      </c>
      <c r="K14" s="90"/>
    </row>
    <row r="15" spans="2:15" s="69" customFormat="1" ht="15.75" thickBot="1">
      <c r="B15" s="147" t="s">
        <v>16</v>
      </c>
      <c r="C15" s="165">
        <f t="shared" si="0"/>
        <v>302</v>
      </c>
      <c r="D15" s="165">
        <f t="shared" si="0"/>
        <v>254</v>
      </c>
      <c r="E15" s="3">
        <f t="shared" si="1"/>
        <v>556</v>
      </c>
      <c r="F15" s="214"/>
      <c r="K15" s="90"/>
      <c r="L15" s="13"/>
      <c r="M15" s="13"/>
      <c r="N15" s="13"/>
      <c r="O15" s="13"/>
    </row>
    <row r="16" spans="2:11" s="69" customFormat="1" ht="15">
      <c r="B16" s="147" t="s">
        <v>17</v>
      </c>
      <c r="C16" s="165">
        <f t="shared" si="0"/>
        <v>354</v>
      </c>
      <c r="D16" s="165">
        <f t="shared" si="0"/>
        <v>298</v>
      </c>
      <c r="E16" s="3">
        <f t="shared" si="1"/>
        <v>652</v>
      </c>
      <c r="F16" s="90"/>
      <c r="G16" s="221" t="s">
        <v>61</v>
      </c>
      <c r="H16" s="18">
        <f>SUM(C13:C17)</f>
        <v>1699</v>
      </c>
      <c r="I16" s="188"/>
      <c r="J16" s="90"/>
      <c r="K16" s="90"/>
    </row>
    <row r="17" spans="2:11" s="69" customFormat="1" ht="15">
      <c r="B17" s="147" t="s">
        <v>18</v>
      </c>
      <c r="C17" s="165">
        <f t="shared" si="0"/>
        <v>393</v>
      </c>
      <c r="D17" s="165">
        <f t="shared" si="0"/>
        <v>300</v>
      </c>
      <c r="E17" s="3">
        <f t="shared" si="1"/>
        <v>693</v>
      </c>
      <c r="F17" s="90"/>
      <c r="G17" s="222" t="s">
        <v>62</v>
      </c>
      <c r="H17" s="3">
        <f>SUM(D18:D21)</f>
        <v>994</v>
      </c>
      <c r="I17" s="188"/>
      <c r="J17" s="90"/>
      <c r="K17" s="90"/>
    </row>
    <row r="18" spans="2:11" s="69" customFormat="1" ht="15">
      <c r="B18" s="147" t="s">
        <v>19</v>
      </c>
      <c r="C18" s="165">
        <f t="shared" si="0"/>
        <v>331</v>
      </c>
      <c r="D18" s="165">
        <f t="shared" si="0"/>
        <v>268</v>
      </c>
      <c r="E18" s="3">
        <f t="shared" si="1"/>
        <v>599</v>
      </c>
      <c r="F18" s="90"/>
      <c r="G18" s="222" t="s">
        <v>65</v>
      </c>
      <c r="H18" s="3">
        <f>SUM(E9:E12)</f>
        <v>2166</v>
      </c>
      <c r="I18" s="188"/>
      <c r="J18" s="90"/>
      <c r="K18" s="90"/>
    </row>
    <row r="19" spans="2:11" s="69" customFormat="1" ht="15">
      <c r="B19" s="147" t="s">
        <v>20</v>
      </c>
      <c r="C19" s="165">
        <f t="shared" si="0"/>
        <v>371</v>
      </c>
      <c r="D19" s="165">
        <f t="shared" si="0"/>
        <v>301</v>
      </c>
      <c r="E19" s="3">
        <f t="shared" si="1"/>
        <v>672</v>
      </c>
      <c r="F19" s="90"/>
      <c r="G19" s="222" t="s">
        <v>59</v>
      </c>
      <c r="H19" s="3">
        <f>SUM(E22:E25)</f>
        <v>1234</v>
      </c>
      <c r="I19" s="188"/>
      <c r="K19" s="90"/>
    </row>
    <row r="20" spans="2:11" s="69" customFormat="1" ht="15">
      <c r="B20" s="147" t="s">
        <v>21</v>
      </c>
      <c r="C20" s="165">
        <f t="shared" si="0"/>
        <v>292</v>
      </c>
      <c r="D20" s="165">
        <f t="shared" si="0"/>
        <v>221</v>
      </c>
      <c r="E20" s="3">
        <f t="shared" si="1"/>
        <v>513</v>
      </c>
      <c r="F20" s="90"/>
      <c r="G20" s="222" t="s">
        <v>57</v>
      </c>
      <c r="H20" s="3">
        <v>115</v>
      </c>
      <c r="I20" s="188"/>
      <c r="J20" s="90"/>
      <c r="K20" s="90"/>
    </row>
    <row r="21" spans="2:11" s="69" customFormat="1" ht="15">
      <c r="B21" s="147" t="s">
        <v>22</v>
      </c>
      <c r="C21" s="165">
        <f t="shared" si="0"/>
        <v>247</v>
      </c>
      <c r="D21" s="165">
        <f t="shared" si="0"/>
        <v>204</v>
      </c>
      <c r="E21" s="3">
        <f t="shared" si="1"/>
        <v>451</v>
      </c>
      <c r="F21" s="90"/>
      <c r="G21" s="222" t="s">
        <v>58</v>
      </c>
      <c r="H21" s="3">
        <f>+H43+H65</f>
        <v>136</v>
      </c>
      <c r="I21" s="247"/>
      <c r="J21" s="90"/>
      <c r="K21" s="90"/>
    </row>
    <row r="22" spans="2:11" ht="15.75" thickBot="1">
      <c r="B22" s="147" t="s">
        <v>23</v>
      </c>
      <c r="C22" s="165">
        <f t="shared" si="0"/>
        <v>219</v>
      </c>
      <c r="D22" s="165">
        <f t="shared" si="0"/>
        <v>193</v>
      </c>
      <c r="E22" s="3">
        <f t="shared" si="1"/>
        <v>412</v>
      </c>
      <c r="F22" s="90"/>
      <c r="G22" s="222" t="s">
        <v>64</v>
      </c>
      <c r="H22" s="220">
        <f>ROUND(E$21/5,0)</f>
        <v>90</v>
      </c>
      <c r="I22" s="247" t="s">
        <v>113</v>
      </c>
      <c r="J22" s="90"/>
      <c r="K22" s="90"/>
    </row>
    <row r="23" spans="2:11" ht="15">
      <c r="B23" s="147" t="s">
        <v>24</v>
      </c>
      <c r="C23" s="165">
        <f t="shared" si="0"/>
        <v>168</v>
      </c>
      <c r="D23" s="165">
        <f t="shared" si="0"/>
        <v>129</v>
      </c>
      <c r="E23" s="3">
        <f t="shared" si="1"/>
        <v>297</v>
      </c>
      <c r="F23" s="90"/>
      <c r="G23" s="224" t="s">
        <v>96</v>
      </c>
      <c r="H23" s="3">
        <v>70</v>
      </c>
      <c r="J23" s="90"/>
      <c r="K23" s="90"/>
    </row>
    <row r="24" spans="2:15" ht="15.75" thickBot="1">
      <c r="B24" s="147" t="s">
        <v>25</v>
      </c>
      <c r="C24" s="165">
        <f t="shared" si="0"/>
        <v>125</v>
      </c>
      <c r="D24" s="165">
        <f t="shared" si="0"/>
        <v>99</v>
      </c>
      <c r="E24" s="3">
        <f t="shared" si="1"/>
        <v>224</v>
      </c>
      <c r="F24" s="90"/>
      <c r="G24" s="223" t="s">
        <v>97</v>
      </c>
      <c r="H24" s="220">
        <v>90</v>
      </c>
      <c r="J24" s="90"/>
      <c r="K24" s="90"/>
      <c r="L24" s="70"/>
      <c r="M24" s="69"/>
      <c r="N24" s="69"/>
      <c r="O24" s="69"/>
    </row>
    <row r="25" spans="2:11" ht="15" customHeight="1">
      <c r="B25" s="147" t="s">
        <v>26</v>
      </c>
      <c r="C25" s="165">
        <f t="shared" si="0"/>
        <v>174</v>
      </c>
      <c r="D25" s="165">
        <f t="shared" si="0"/>
        <v>127</v>
      </c>
      <c r="E25" s="3">
        <f t="shared" si="1"/>
        <v>301</v>
      </c>
      <c r="F25" s="90"/>
      <c r="H25" s="242"/>
      <c r="I25" s="242"/>
      <c r="J25" s="242"/>
      <c r="K25" s="90"/>
    </row>
    <row r="26" spans="2:11" ht="15" customHeight="1" thickBot="1">
      <c r="B26" s="147" t="s">
        <v>112</v>
      </c>
      <c r="C26" s="165">
        <f t="shared" si="0"/>
        <v>1</v>
      </c>
      <c r="D26" s="165">
        <f t="shared" si="0"/>
        <v>50</v>
      </c>
      <c r="E26" s="3">
        <f>SUM(C26:D26)</f>
        <v>51</v>
      </c>
      <c r="F26" s="90"/>
      <c r="G26" s="271" t="s">
        <v>73</v>
      </c>
      <c r="H26" s="271"/>
      <c r="I26" s="271"/>
      <c r="J26" s="271"/>
      <c r="K26" s="90"/>
    </row>
    <row r="27" spans="2:11" ht="15.75" thickBot="1">
      <c r="B27" s="149" t="s">
        <v>14</v>
      </c>
      <c r="C27" s="150">
        <f>SUM(C9:C26)</f>
        <v>4759</v>
      </c>
      <c r="D27" s="150">
        <f>SUM(D9:D26)</f>
        <v>4011</v>
      </c>
      <c r="E27" s="150">
        <f>SUM(E9:E26)</f>
        <v>8770</v>
      </c>
      <c r="F27" s="90"/>
      <c r="G27" s="271"/>
      <c r="H27" s="271"/>
      <c r="I27" s="271"/>
      <c r="J27" s="271"/>
      <c r="K27" s="90"/>
    </row>
    <row r="28" ht="15.75" thickBot="1">
      <c r="J28" s="72"/>
    </row>
    <row r="29" spans="2:10" ht="28.5" customHeight="1" thickBot="1">
      <c r="B29" s="253" t="s">
        <v>1</v>
      </c>
      <c r="C29" s="255" t="s">
        <v>94</v>
      </c>
      <c r="D29" s="256"/>
      <c r="E29" s="257"/>
      <c r="F29" s="265"/>
      <c r="G29" s="253" t="s">
        <v>45</v>
      </c>
      <c r="H29" s="255" t="s">
        <v>94</v>
      </c>
      <c r="I29" s="256"/>
      <c r="J29" s="257"/>
    </row>
    <row r="30" spans="2:10" ht="15.75" thickBot="1">
      <c r="B30" s="264"/>
      <c r="C30" s="145" t="s">
        <v>2</v>
      </c>
      <c r="D30" s="202" t="s">
        <v>3</v>
      </c>
      <c r="E30" s="202" t="s">
        <v>4</v>
      </c>
      <c r="F30" s="265"/>
      <c r="G30" s="254"/>
      <c r="H30" s="144" t="s">
        <v>2</v>
      </c>
      <c r="I30" s="145" t="s">
        <v>3</v>
      </c>
      <c r="J30" s="202" t="s">
        <v>4</v>
      </c>
    </row>
    <row r="31" spans="2:10" ht="15">
      <c r="B31" s="147" t="s">
        <v>32</v>
      </c>
      <c r="C31" s="244">
        <f>152</f>
        <v>152</v>
      </c>
      <c r="D31" s="243">
        <f>130</f>
        <v>130</v>
      </c>
      <c r="E31" s="3">
        <f aca="true" t="shared" si="2" ref="E31:E48">SUM(C31:D31)</f>
        <v>282</v>
      </c>
      <c r="F31" s="216"/>
      <c r="G31" s="152" t="s">
        <v>6</v>
      </c>
      <c r="H31" s="4">
        <f>SUM(C31:C32)</f>
        <v>418</v>
      </c>
      <c r="I31" s="18">
        <f>SUM(D31:D32)</f>
        <v>350</v>
      </c>
      <c r="J31" s="18">
        <f>SUM(H31:I31)</f>
        <v>768</v>
      </c>
    </row>
    <row r="32" spans="2:10" ht="15">
      <c r="B32" s="148" t="s">
        <v>7</v>
      </c>
      <c r="C32" s="165">
        <v>266</v>
      </c>
      <c r="D32" s="164">
        <v>220</v>
      </c>
      <c r="E32" s="3">
        <f t="shared" si="2"/>
        <v>486</v>
      </c>
      <c r="F32" s="90"/>
      <c r="G32" s="153" t="s">
        <v>8</v>
      </c>
      <c r="H32" s="4">
        <f>SUM(C33:C34)</f>
        <v>495</v>
      </c>
      <c r="I32" s="3">
        <f>SUM(D33:D34)</f>
        <v>485</v>
      </c>
      <c r="J32" s="3">
        <f>SUM(H32:I32)</f>
        <v>980</v>
      </c>
    </row>
    <row r="33" spans="2:10" ht="15">
      <c r="B33" s="147" t="s">
        <v>60</v>
      </c>
      <c r="C33" s="165">
        <v>202</v>
      </c>
      <c r="D33" s="164">
        <v>205</v>
      </c>
      <c r="E33" s="3">
        <f t="shared" si="2"/>
        <v>407</v>
      </c>
      <c r="F33" s="90"/>
      <c r="G33" s="153" t="s">
        <v>10</v>
      </c>
      <c r="H33" s="4">
        <f>SUM(C35:C43)</f>
        <v>2170</v>
      </c>
      <c r="I33" s="3">
        <f>SUM(D35:D43)</f>
        <v>1717</v>
      </c>
      <c r="J33" s="3">
        <f>SUM(H33:I33)</f>
        <v>3887</v>
      </c>
    </row>
    <row r="34" spans="2:10" ht="15">
      <c r="B34" s="147" t="s">
        <v>11</v>
      </c>
      <c r="C34" s="165">
        <v>293</v>
      </c>
      <c r="D34" s="164">
        <v>280</v>
      </c>
      <c r="E34" s="3">
        <f t="shared" si="2"/>
        <v>573</v>
      </c>
      <c r="F34" s="90"/>
      <c r="G34" s="153" t="s">
        <v>12</v>
      </c>
      <c r="H34" s="4">
        <f>SUM(C44:C47)</f>
        <v>459</v>
      </c>
      <c r="I34" s="3">
        <f>SUM(D44:D47)</f>
        <v>406</v>
      </c>
      <c r="J34" s="3">
        <f>SUM(H34:I34)</f>
        <v>865</v>
      </c>
    </row>
    <row r="35" spans="2:10" ht="15.75" thickBot="1">
      <c r="B35" s="147" t="s">
        <v>13</v>
      </c>
      <c r="C35" s="165">
        <v>203</v>
      </c>
      <c r="D35" s="164">
        <v>176</v>
      </c>
      <c r="E35" s="3">
        <f t="shared" si="2"/>
        <v>379</v>
      </c>
      <c r="F35" s="90"/>
      <c r="G35" s="147" t="s">
        <v>112</v>
      </c>
      <c r="H35" s="20">
        <f>+C48</f>
        <v>1</v>
      </c>
      <c r="I35" s="3">
        <f>+D48</f>
        <v>43</v>
      </c>
      <c r="J35" s="3">
        <f>SUM(H35:I35)</f>
        <v>44</v>
      </c>
    </row>
    <row r="36" spans="2:10" ht="15.75" thickBot="1">
      <c r="B36" s="147" t="s">
        <v>15</v>
      </c>
      <c r="C36" s="165">
        <v>251</v>
      </c>
      <c r="D36" s="164">
        <v>191</v>
      </c>
      <c r="E36" s="3">
        <f t="shared" si="2"/>
        <v>442</v>
      </c>
      <c r="F36" s="90"/>
      <c r="G36" s="231" t="s">
        <v>14</v>
      </c>
      <c r="H36" s="151">
        <f>SUM(H31:H35)</f>
        <v>3543</v>
      </c>
      <c r="I36" s="151">
        <f>SUM(I31:I35)</f>
        <v>3001</v>
      </c>
      <c r="J36" s="150">
        <f>SUM(J31:J35)</f>
        <v>6544</v>
      </c>
    </row>
    <row r="37" spans="2:10" ht="15.75" thickBot="1">
      <c r="B37" s="147" t="s">
        <v>16</v>
      </c>
      <c r="C37" s="165">
        <v>224</v>
      </c>
      <c r="D37" s="164">
        <v>180</v>
      </c>
      <c r="E37" s="3">
        <f t="shared" si="2"/>
        <v>404</v>
      </c>
      <c r="F37" s="90"/>
      <c r="G37" s="69"/>
      <c r="H37" s="69"/>
      <c r="I37" s="69"/>
      <c r="J37" s="69"/>
    </row>
    <row r="38" spans="2:10" ht="15">
      <c r="B38" s="147" t="s">
        <v>17</v>
      </c>
      <c r="C38" s="165">
        <v>220</v>
      </c>
      <c r="D38" s="164">
        <v>198</v>
      </c>
      <c r="E38" s="3">
        <f t="shared" si="2"/>
        <v>418</v>
      </c>
      <c r="F38" s="90"/>
      <c r="G38" s="221" t="s">
        <v>61</v>
      </c>
      <c r="H38" s="18">
        <f>SUM(C35:C39)</f>
        <v>1214</v>
      </c>
      <c r="I38" s="188"/>
      <c r="J38" s="90"/>
    </row>
    <row r="39" spans="2:10" ht="15">
      <c r="B39" s="147" t="s">
        <v>18</v>
      </c>
      <c r="C39" s="165">
        <v>316</v>
      </c>
      <c r="D39" s="164">
        <v>241</v>
      </c>
      <c r="E39" s="3">
        <f t="shared" si="2"/>
        <v>557</v>
      </c>
      <c r="F39" s="90"/>
      <c r="G39" s="222" t="s">
        <v>62</v>
      </c>
      <c r="H39" s="3">
        <f>SUM(D40:D43)</f>
        <v>731</v>
      </c>
      <c r="I39" s="188"/>
      <c r="J39" s="90"/>
    </row>
    <row r="40" spans="2:10" ht="15">
      <c r="B40" s="147" t="s">
        <v>19</v>
      </c>
      <c r="C40" s="165">
        <v>249</v>
      </c>
      <c r="D40" s="164">
        <v>192</v>
      </c>
      <c r="E40" s="3">
        <f t="shared" si="2"/>
        <v>441</v>
      </c>
      <c r="F40" s="90"/>
      <c r="G40" s="222" t="s">
        <v>65</v>
      </c>
      <c r="H40" s="3">
        <f>SUM(E31:E34)</f>
        <v>1748</v>
      </c>
      <c r="I40" s="188"/>
      <c r="J40" s="90"/>
    </row>
    <row r="41" spans="2:10" ht="15">
      <c r="B41" s="147" t="s">
        <v>20</v>
      </c>
      <c r="C41" s="165">
        <v>323</v>
      </c>
      <c r="D41" s="164">
        <v>234</v>
      </c>
      <c r="E41" s="3">
        <f t="shared" si="2"/>
        <v>557</v>
      </c>
      <c r="F41" s="90"/>
      <c r="G41" s="222" t="s">
        <v>59</v>
      </c>
      <c r="H41" s="3">
        <f>SUM(E44:E47)</f>
        <v>865</v>
      </c>
      <c r="I41" s="188"/>
      <c r="J41" s="90"/>
    </row>
    <row r="42" spans="2:10" ht="15">
      <c r="B42" s="147" t="s">
        <v>21</v>
      </c>
      <c r="C42" s="165">
        <v>203</v>
      </c>
      <c r="D42" s="164">
        <v>156</v>
      </c>
      <c r="E42" s="3">
        <f t="shared" si="2"/>
        <v>359</v>
      </c>
      <c r="F42" s="90"/>
      <c r="G42" s="222" t="s">
        <v>57</v>
      </c>
      <c r="H42" s="3">
        <v>114</v>
      </c>
      <c r="I42" s="188"/>
      <c r="J42" s="90"/>
    </row>
    <row r="43" spans="2:10" ht="15">
      <c r="B43" s="147" t="s">
        <v>22</v>
      </c>
      <c r="C43" s="165">
        <v>181</v>
      </c>
      <c r="D43" s="164">
        <v>149</v>
      </c>
      <c r="E43" s="3">
        <f t="shared" si="2"/>
        <v>330</v>
      </c>
      <c r="F43" s="90"/>
      <c r="G43" s="222" t="s">
        <v>58</v>
      </c>
      <c r="H43" s="3">
        <v>73</v>
      </c>
      <c r="I43" s="188"/>
      <c r="J43" s="90"/>
    </row>
    <row r="44" spans="2:10" ht="15.75" thickBot="1">
      <c r="B44" s="147" t="s">
        <v>23</v>
      </c>
      <c r="C44" s="165">
        <v>174</v>
      </c>
      <c r="D44" s="164">
        <v>153</v>
      </c>
      <c r="E44" s="3">
        <f t="shared" si="2"/>
        <v>327</v>
      </c>
      <c r="F44" s="90"/>
      <c r="G44" s="222" t="s">
        <v>64</v>
      </c>
      <c r="H44" s="220">
        <f>ROUND(E$43/5,0)</f>
        <v>66</v>
      </c>
      <c r="I44" s="188"/>
      <c r="J44" s="90"/>
    </row>
    <row r="45" spans="2:10" ht="15">
      <c r="B45" s="147" t="s">
        <v>24</v>
      </c>
      <c r="C45" s="165">
        <v>91</v>
      </c>
      <c r="D45" s="164">
        <v>94</v>
      </c>
      <c r="E45" s="3">
        <f t="shared" si="2"/>
        <v>185</v>
      </c>
      <c r="F45" s="90"/>
      <c r="G45" s="224" t="s">
        <v>96</v>
      </c>
      <c r="H45" s="3">
        <v>54</v>
      </c>
      <c r="J45" s="90"/>
    </row>
    <row r="46" spans="2:10" ht="15.75" thickBot="1">
      <c r="B46" s="147" t="s">
        <v>25</v>
      </c>
      <c r="C46" s="165">
        <v>72</v>
      </c>
      <c r="D46" s="164">
        <v>68</v>
      </c>
      <c r="E46" s="3">
        <f t="shared" si="2"/>
        <v>140</v>
      </c>
      <c r="F46" s="90"/>
      <c r="G46" s="223" t="s">
        <v>97</v>
      </c>
      <c r="H46" s="220">
        <v>90</v>
      </c>
      <c r="J46" s="90"/>
    </row>
    <row r="47" spans="2:10" ht="15.75" customHeight="1">
      <c r="B47" s="147" t="s">
        <v>26</v>
      </c>
      <c r="C47" s="165">
        <v>122</v>
      </c>
      <c r="D47" s="164">
        <v>91</v>
      </c>
      <c r="E47" s="3">
        <f t="shared" si="2"/>
        <v>213</v>
      </c>
      <c r="F47" s="90"/>
      <c r="J47" s="90"/>
    </row>
    <row r="48" spans="2:10" ht="15.75" customHeight="1" thickBot="1">
      <c r="B48" s="147" t="s">
        <v>112</v>
      </c>
      <c r="C48" s="165">
        <v>1</v>
      </c>
      <c r="D48" s="164">
        <v>43</v>
      </c>
      <c r="E48" s="3">
        <f t="shared" si="2"/>
        <v>44</v>
      </c>
      <c r="F48" s="90"/>
      <c r="J48" s="90"/>
    </row>
    <row r="49" spans="2:10" ht="15.75" thickBot="1">
      <c r="B49" s="149" t="s">
        <v>14</v>
      </c>
      <c r="C49" s="150">
        <f>SUM(C31:C48)</f>
        <v>3543</v>
      </c>
      <c r="D49" s="151">
        <f>SUM(D31:D48)</f>
        <v>3001</v>
      </c>
      <c r="E49" s="150">
        <f>SUM(E31:E48)</f>
        <v>6544</v>
      </c>
      <c r="F49" s="90"/>
      <c r="J49" s="90"/>
    </row>
    <row r="50" ht="15.75" thickBot="1">
      <c r="J50" s="72"/>
    </row>
    <row r="51" spans="2:10" ht="28.5" customHeight="1" thickBot="1">
      <c r="B51" s="253" t="s">
        <v>1</v>
      </c>
      <c r="C51" s="255" t="s">
        <v>95</v>
      </c>
      <c r="D51" s="256"/>
      <c r="E51" s="257"/>
      <c r="F51" s="265"/>
      <c r="G51" s="253" t="s">
        <v>45</v>
      </c>
      <c r="H51" s="255" t="s">
        <v>95</v>
      </c>
      <c r="I51" s="256"/>
      <c r="J51" s="257"/>
    </row>
    <row r="52" spans="2:10" ht="15.75" thickBot="1">
      <c r="B52" s="264"/>
      <c r="C52" s="145" t="s">
        <v>2</v>
      </c>
      <c r="D52" s="202" t="s">
        <v>3</v>
      </c>
      <c r="E52" s="202" t="s">
        <v>4</v>
      </c>
      <c r="F52" s="265"/>
      <c r="G52" s="254"/>
      <c r="H52" s="144" t="s">
        <v>2</v>
      </c>
      <c r="I52" s="145" t="s">
        <v>3</v>
      </c>
      <c r="J52" s="202" t="s">
        <v>4</v>
      </c>
    </row>
    <row r="53" spans="2:10" ht="15">
      <c r="B53" s="147" t="s">
        <v>32</v>
      </c>
      <c r="C53" s="165">
        <v>30</v>
      </c>
      <c r="D53" s="243">
        <f>37</f>
        <v>37</v>
      </c>
      <c r="E53" s="3">
        <f aca="true" t="shared" si="3" ref="E53:E70">SUM(C53:D53)</f>
        <v>67</v>
      </c>
      <c r="F53" s="219"/>
      <c r="G53" s="152" t="s">
        <v>6</v>
      </c>
      <c r="H53" s="4">
        <f>SUM(C53:C54)</f>
        <v>57</v>
      </c>
      <c r="I53" s="18">
        <f>SUM(D53:D54)</f>
        <v>64</v>
      </c>
      <c r="J53" s="18">
        <f>SUM(H53:I53)</f>
        <v>121</v>
      </c>
    </row>
    <row r="54" spans="2:10" ht="15">
      <c r="B54" s="148" t="s">
        <v>7</v>
      </c>
      <c r="C54" s="165">
        <v>27</v>
      </c>
      <c r="D54" s="164">
        <v>27</v>
      </c>
      <c r="E54" s="3">
        <f t="shared" si="3"/>
        <v>54</v>
      </c>
      <c r="F54" s="90"/>
      <c r="G54" s="153" t="s">
        <v>8</v>
      </c>
      <c r="H54" s="4">
        <f>SUM(C55:C56)</f>
        <v>162</v>
      </c>
      <c r="I54" s="3">
        <f>SUM(D55:D56)</f>
        <v>135</v>
      </c>
      <c r="J54" s="3">
        <f>SUM(H54:I54)</f>
        <v>297</v>
      </c>
    </row>
    <row r="55" spans="2:10" ht="15">
      <c r="B55" s="147" t="s">
        <v>60</v>
      </c>
      <c r="C55" s="165">
        <v>128</v>
      </c>
      <c r="D55" s="164">
        <v>103</v>
      </c>
      <c r="E55" s="3">
        <f t="shared" si="3"/>
        <v>231</v>
      </c>
      <c r="F55" s="90"/>
      <c r="G55" s="153" t="s">
        <v>10</v>
      </c>
      <c r="H55" s="4">
        <f>SUM(C57:C65)</f>
        <v>770</v>
      </c>
      <c r="I55" s="3">
        <f>SUM(D57:D65)</f>
        <v>662</v>
      </c>
      <c r="J55" s="3">
        <f>SUM(H55:I55)</f>
        <v>1432</v>
      </c>
    </row>
    <row r="56" spans="2:10" ht="15">
      <c r="B56" s="147" t="s">
        <v>11</v>
      </c>
      <c r="C56" s="165">
        <v>34</v>
      </c>
      <c r="D56" s="164">
        <v>32</v>
      </c>
      <c r="E56" s="3">
        <f t="shared" si="3"/>
        <v>66</v>
      </c>
      <c r="F56" s="90"/>
      <c r="G56" s="153" t="s">
        <v>12</v>
      </c>
      <c r="H56" s="4">
        <f>SUM(C66:C69)</f>
        <v>227</v>
      </c>
      <c r="I56" s="3">
        <f>SUM(D66:D69)</f>
        <v>142</v>
      </c>
      <c r="J56" s="3">
        <f>SUM(H56:I56)</f>
        <v>369</v>
      </c>
    </row>
    <row r="57" spans="2:10" ht="15.75" thickBot="1">
      <c r="B57" s="147" t="s">
        <v>13</v>
      </c>
      <c r="C57" s="165">
        <v>125</v>
      </c>
      <c r="D57" s="164">
        <v>110</v>
      </c>
      <c r="E57" s="3">
        <f t="shared" si="3"/>
        <v>235</v>
      </c>
      <c r="F57" s="90"/>
      <c r="G57" s="147" t="s">
        <v>112</v>
      </c>
      <c r="H57" s="20">
        <f>+C70</f>
        <v>0</v>
      </c>
      <c r="I57" s="3">
        <f>+D70</f>
        <v>7</v>
      </c>
      <c r="J57" s="3">
        <f>SUM(H57:I57)</f>
        <v>7</v>
      </c>
    </row>
    <row r="58" spans="2:10" ht="15.75" thickBot="1">
      <c r="B58" s="147" t="s">
        <v>15</v>
      </c>
      <c r="C58" s="165">
        <v>71</v>
      </c>
      <c r="D58" s="164">
        <v>56</v>
      </c>
      <c r="E58" s="3">
        <f t="shared" si="3"/>
        <v>127</v>
      </c>
      <c r="F58" s="90"/>
      <c r="G58" s="231" t="s">
        <v>14</v>
      </c>
      <c r="H58" s="151">
        <f>SUM(H53:H57)</f>
        <v>1216</v>
      </c>
      <c r="I58" s="151">
        <f>SUM(I53:I57)</f>
        <v>1010</v>
      </c>
      <c r="J58" s="150">
        <f>SUM(J53:J57)</f>
        <v>2226</v>
      </c>
    </row>
    <row r="59" spans="2:10" ht="15.75" thickBot="1">
      <c r="B59" s="147" t="s">
        <v>16</v>
      </c>
      <c r="C59" s="165">
        <v>78</v>
      </c>
      <c r="D59" s="164">
        <v>74</v>
      </c>
      <c r="E59" s="3">
        <f t="shared" si="3"/>
        <v>152</v>
      </c>
      <c r="F59" s="90"/>
      <c r="G59" s="69"/>
      <c r="H59" s="69"/>
      <c r="I59" s="69"/>
      <c r="J59" s="69"/>
    </row>
    <row r="60" spans="2:10" ht="15">
      <c r="B60" s="147" t="s">
        <v>17</v>
      </c>
      <c r="C60" s="165">
        <v>134</v>
      </c>
      <c r="D60" s="164">
        <v>100</v>
      </c>
      <c r="E60" s="3">
        <f t="shared" si="3"/>
        <v>234</v>
      </c>
      <c r="F60" s="90"/>
      <c r="G60" s="221" t="s">
        <v>61</v>
      </c>
      <c r="H60" s="18">
        <f>SUM(C57:C61)</f>
        <v>485</v>
      </c>
      <c r="I60" s="188"/>
      <c r="J60" s="90"/>
    </row>
    <row r="61" spans="2:10" ht="15">
      <c r="B61" s="147" t="s">
        <v>18</v>
      </c>
      <c r="C61" s="165">
        <v>77</v>
      </c>
      <c r="D61" s="164">
        <v>59</v>
      </c>
      <c r="E61" s="3">
        <f t="shared" si="3"/>
        <v>136</v>
      </c>
      <c r="F61" s="90"/>
      <c r="G61" s="222" t="s">
        <v>62</v>
      </c>
      <c r="H61" s="3">
        <f>SUM(D62:D65)</f>
        <v>263</v>
      </c>
      <c r="I61" s="188"/>
      <c r="J61" s="90"/>
    </row>
    <row r="62" spans="2:10" ht="15">
      <c r="B62" s="147" t="s">
        <v>19</v>
      </c>
      <c r="C62" s="165">
        <v>82</v>
      </c>
      <c r="D62" s="164">
        <v>76</v>
      </c>
      <c r="E62" s="3">
        <f t="shared" si="3"/>
        <v>158</v>
      </c>
      <c r="F62" s="90"/>
      <c r="G62" s="222" t="s">
        <v>65</v>
      </c>
      <c r="H62" s="3">
        <f>SUM(E53:E56)</f>
        <v>418</v>
      </c>
      <c r="I62" s="188"/>
      <c r="J62" s="90"/>
    </row>
    <row r="63" spans="2:10" ht="15">
      <c r="B63" s="147" t="s">
        <v>20</v>
      </c>
      <c r="C63" s="165">
        <v>48</v>
      </c>
      <c r="D63" s="164">
        <v>67</v>
      </c>
      <c r="E63" s="3">
        <f t="shared" si="3"/>
        <v>115</v>
      </c>
      <c r="F63" s="90"/>
      <c r="G63" s="222" t="s">
        <v>59</v>
      </c>
      <c r="H63" s="3">
        <f>SUM(E66:E69)</f>
        <v>369</v>
      </c>
      <c r="I63" s="188"/>
      <c r="J63" s="90"/>
    </row>
    <row r="64" spans="2:10" ht="15">
      <c r="B64" s="147" t="s">
        <v>21</v>
      </c>
      <c r="C64" s="165">
        <v>89</v>
      </c>
      <c r="D64" s="164">
        <v>65</v>
      </c>
      <c r="E64" s="3">
        <f t="shared" si="3"/>
        <v>154</v>
      </c>
      <c r="F64" s="90"/>
      <c r="G64" s="222" t="s">
        <v>57</v>
      </c>
      <c r="H64" s="3">
        <v>1</v>
      </c>
      <c r="I64" s="188"/>
      <c r="J64" s="90"/>
    </row>
    <row r="65" spans="2:10" ht="15">
      <c r="B65" s="147" t="s">
        <v>22</v>
      </c>
      <c r="C65" s="165">
        <v>66</v>
      </c>
      <c r="D65" s="164">
        <v>55</v>
      </c>
      <c r="E65" s="3">
        <f t="shared" si="3"/>
        <v>121</v>
      </c>
      <c r="F65" s="90"/>
      <c r="G65" s="222" t="s">
        <v>58</v>
      </c>
      <c r="H65" s="3">
        <v>63</v>
      </c>
      <c r="I65" s="188"/>
      <c r="J65" s="90"/>
    </row>
    <row r="66" spans="2:10" ht="15.75" thickBot="1">
      <c r="B66" s="147" t="s">
        <v>23</v>
      </c>
      <c r="C66" s="165">
        <v>45</v>
      </c>
      <c r="D66" s="164">
        <v>40</v>
      </c>
      <c r="E66" s="3">
        <f t="shared" si="3"/>
        <v>85</v>
      </c>
      <c r="F66" s="90"/>
      <c r="G66" s="222" t="s">
        <v>64</v>
      </c>
      <c r="H66" s="220">
        <f>ROUND(E$65/5,0)</f>
        <v>24</v>
      </c>
      <c r="I66" s="188"/>
      <c r="J66" s="90"/>
    </row>
    <row r="67" spans="2:10" ht="15">
      <c r="B67" s="147" t="s">
        <v>24</v>
      </c>
      <c r="C67" s="165">
        <v>77</v>
      </c>
      <c r="D67" s="164">
        <v>35</v>
      </c>
      <c r="E67" s="3">
        <f t="shared" si="3"/>
        <v>112</v>
      </c>
      <c r="F67" s="90"/>
      <c r="G67" s="224" t="s">
        <v>96</v>
      </c>
      <c r="H67" s="3">
        <v>16</v>
      </c>
      <c r="J67" s="90"/>
    </row>
    <row r="68" spans="2:8" ht="15.75" thickBot="1">
      <c r="B68" s="147" t="s">
        <v>25</v>
      </c>
      <c r="C68" s="165">
        <v>53</v>
      </c>
      <c r="D68" s="164">
        <v>31</v>
      </c>
      <c r="E68" s="3">
        <f t="shared" si="3"/>
        <v>84</v>
      </c>
      <c r="F68" s="90"/>
      <c r="G68" s="223" t="s">
        <v>97</v>
      </c>
      <c r="H68" s="220">
        <v>0</v>
      </c>
    </row>
    <row r="69" spans="2:10" ht="15">
      <c r="B69" s="147" t="s">
        <v>26</v>
      </c>
      <c r="C69" s="165">
        <v>52</v>
      </c>
      <c r="D69" s="164">
        <v>36</v>
      </c>
      <c r="E69" s="3">
        <f t="shared" si="3"/>
        <v>88</v>
      </c>
      <c r="F69" s="90"/>
      <c r="J69" s="90"/>
    </row>
    <row r="70" spans="2:10" ht="15.75" thickBot="1">
      <c r="B70" s="147" t="s">
        <v>112</v>
      </c>
      <c r="C70" s="165">
        <v>0</v>
      </c>
      <c r="D70" s="164">
        <v>7</v>
      </c>
      <c r="E70" s="3">
        <f t="shared" si="3"/>
        <v>7</v>
      </c>
      <c r="F70" s="90"/>
      <c r="J70" s="90"/>
    </row>
    <row r="71" spans="2:10" ht="15.75" thickBot="1">
      <c r="B71" s="149" t="s">
        <v>14</v>
      </c>
      <c r="C71" s="150">
        <f>SUM(C53:C70)</f>
        <v>1216</v>
      </c>
      <c r="D71" s="151">
        <f>SUM(D53:D70)</f>
        <v>1010</v>
      </c>
      <c r="E71" s="150">
        <f>SUM(E53:E70)</f>
        <v>2226</v>
      </c>
      <c r="F71" s="90"/>
      <c r="J71" s="90"/>
    </row>
    <row r="72" ht="15.75" thickBot="1">
      <c r="J72" s="72"/>
    </row>
    <row r="73" spans="2:11" ht="26.25" customHeight="1" thickBot="1">
      <c r="B73" s="266" t="s">
        <v>45</v>
      </c>
      <c r="C73" s="268" t="s">
        <v>92</v>
      </c>
      <c r="D73" s="269"/>
      <c r="E73" s="270"/>
      <c r="F73" s="178"/>
      <c r="G73" s="266" t="s">
        <v>45</v>
      </c>
      <c r="H73" s="268" t="s">
        <v>92</v>
      </c>
      <c r="I73" s="269"/>
      <c r="J73" s="270"/>
      <c r="K73" s="21"/>
    </row>
    <row r="74" spans="2:11" ht="16.5" customHeight="1" thickBot="1">
      <c r="B74" s="267"/>
      <c r="C74" s="190" t="s">
        <v>2</v>
      </c>
      <c r="D74" s="191" t="s">
        <v>3</v>
      </c>
      <c r="E74" s="192" t="s">
        <v>4</v>
      </c>
      <c r="F74" s="178"/>
      <c r="G74" s="267"/>
      <c r="H74" s="190" t="s">
        <v>2</v>
      </c>
      <c r="I74" s="191" t="s">
        <v>3</v>
      </c>
      <c r="J74" s="192" t="s">
        <v>4</v>
      </c>
      <c r="K74" s="21"/>
    </row>
    <row r="75" spans="2:11" ht="15">
      <c r="B75" s="193" t="s">
        <v>32</v>
      </c>
      <c r="C75" s="3">
        <f aca="true" t="shared" si="4" ref="C75:D92">ROUND(C9*64%,0)</f>
        <v>116</v>
      </c>
      <c r="D75" s="20">
        <f t="shared" si="4"/>
        <v>107</v>
      </c>
      <c r="E75" s="18">
        <f>SUM(C75:D75)</f>
        <v>223</v>
      </c>
      <c r="F75" s="28"/>
      <c r="G75" s="197" t="s">
        <v>6</v>
      </c>
      <c r="H75" s="4">
        <f>SUM(C75:C76)</f>
        <v>304</v>
      </c>
      <c r="I75" s="18">
        <f>SUM(D75:D76)</f>
        <v>265</v>
      </c>
      <c r="J75" s="18">
        <f>SUM(E75:E76)</f>
        <v>569</v>
      </c>
      <c r="K75" s="21"/>
    </row>
    <row r="76" spans="2:11" ht="15.75" customHeight="1">
      <c r="B76" s="194" t="s">
        <v>7</v>
      </c>
      <c r="C76" s="3">
        <f t="shared" si="4"/>
        <v>188</v>
      </c>
      <c r="D76" s="20">
        <f t="shared" si="4"/>
        <v>158</v>
      </c>
      <c r="E76" s="3">
        <f aca="true" t="shared" si="5" ref="E76:E91">SUM(C76:D76)</f>
        <v>346</v>
      </c>
      <c r="F76" s="178"/>
      <c r="G76" s="198" t="s">
        <v>8</v>
      </c>
      <c r="H76" s="4">
        <f>SUM(C77:C78)</f>
        <v>420</v>
      </c>
      <c r="I76" s="3">
        <f>SUM(D77:D78)</f>
        <v>397</v>
      </c>
      <c r="J76" s="3">
        <f>SUM(E77:E78)</f>
        <v>817</v>
      </c>
      <c r="K76" s="21"/>
    </row>
    <row r="77" spans="2:11" ht="15">
      <c r="B77" s="193" t="s">
        <v>60</v>
      </c>
      <c r="C77" s="3">
        <f t="shared" si="4"/>
        <v>211</v>
      </c>
      <c r="D77" s="20">
        <f t="shared" si="4"/>
        <v>197</v>
      </c>
      <c r="E77" s="3">
        <f t="shared" si="5"/>
        <v>408</v>
      </c>
      <c r="F77" s="178"/>
      <c r="G77" s="198" t="s">
        <v>10</v>
      </c>
      <c r="H77" s="4">
        <f>SUM(C79:C87)</f>
        <v>1882</v>
      </c>
      <c r="I77" s="3">
        <f>SUM(D79:D87)</f>
        <v>1524</v>
      </c>
      <c r="J77" s="3">
        <f>SUM(E79:E87)</f>
        <v>3406</v>
      </c>
      <c r="K77" s="21"/>
    </row>
    <row r="78" spans="2:11" ht="15">
      <c r="B78" s="193" t="s">
        <v>11</v>
      </c>
      <c r="C78" s="3">
        <f t="shared" si="4"/>
        <v>209</v>
      </c>
      <c r="D78" s="20">
        <f t="shared" si="4"/>
        <v>200</v>
      </c>
      <c r="E78" s="3">
        <f t="shared" si="5"/>
        <v>409</v>
      </c>
      <c r="F78" s="43"/>
      <c r="G78" s="198" t="s">
        <v>12</v>
      </c>
      <c r="H78" s="4">
        <f>SUM(C88:C91)</f>
        <v>439</v>
      </c>
      <c r="I78" s="3">
        <f>SUM(D88:D91)</f>
        <v>351</v>
      </c>
      <c r="J78" s="3">
        <f>SUM(E88:E91)</f>
        <v>790</v>
      </c>
      <c r="K78" s="21"/>
    </row>
    <row r="79" spans="2:11" ht="15.75" thickBot="1">
      <c r="B79" s="193" t="s">
        <v>13</v>
      </c>
      <c r="C79" s="3">
        <f t="shared" si="4"/>
        <v>210</v>
      </c>
      <c r="D79" s="20">
        <f t="shared" si="4"/>
        <v>183</v>
      </c>
      <c r="E79" s="3">
        <f t="shared" si="5"/>
        <v>393</v>
      </c>
      <c r="F79" s="155"/>
      <c r="G79" s="198" t="str">
        <f>+B92</f>
        <v>No definido</v>
      </c>
      <c r="H79" s="4">
        <f>+C92</f>
        <v>1</v>
      </c>
      <c r="I79" s="3">
        <f>+D92</f>
        <v>32</v>
      </c>
      <c r="J79" s="3">
        <f>+I79+H79</f>
        <v>33</v>
      </c>
      <c r="K79" s="21"/>
    </row>
    <row r="80" spans="2:11" ht="15.75" thickBot="1">
      <c r="B80" s="193" t="s">
        <v>15</v>
      </c>
      <c r="C80" s="3">
        <f t="shared" si="4"/>
        <v>206</v>
      </c>
      <c r="D80" s="20">
        <f t="shared" si="4"/>
        <v>158</v>
      </c>
      <c r="E80" s="3">
        <f t="shared" si="5"/>
        <v>364</v>
      </c>
      <c r="F80" s="179"/>
      <c r="G80" s="199" t="s">
        <v>14</v>
      </c>
      <c r="H80" s="200">
        <f>SUM(H75:H79)</f>
        <v>3046</v>
      </c>
      <c r="I80" s="196">
        <f>SUM(I75:I79)</f>
        <v>2569</v>
      </c>
      <c r="J80" s="196">
        <f>SUM(J75:J79)</f>
        <v>5615</v>
      </c>
      <c r="K80" s="21"/>
    </row>
    <row r="81" spans="2:11" ht="15.75" thickBot="1">
      <c r="B81" s="193" t="s">
        <v>16</v>
      </c>
      <c r="C81" s="3">
        <f t="shared" si="4"/>
        <v>193</v>
      </c>
      <c r="D81" s="20">
        <f t="shared" si="4"/>
        <v>163</v>
      </c>
      <c r="E81" s="3">
        <f t="shared" si="5"/>
        <v>356</v>
      </c>
      <c r="F81" s="38"/>
      <c r="K81" s="21"/>
    </row>
    <row r="82" spans="2:11" ht="15">
      <c r="B82" s="193" t="s">
        <v>17</v>
      </c>
      <c r="C82" s="3">
        <f t="shared" si="4"/>
        <v>227</v>
      </c>
      <c r="D82" s="20">
        <f t="shared" si="4"/>
        <v>191</v>
      </c>
      <c r="E82" s="3">
        <f t="shared" si="5"/>
        <v>418</v>
      </c>
      <c r="F82" s="38"/>
      <c r="G82" s="225" t="s">
        <v>61</v>
      </c>
      <c r="H82" s="18">
        <f>SUM(C79:C83)</f>
        <v>1088</v>
      </c>
      <c r="I82" s="188"/>
      <c r="J82" s="73"/>
      <c r="K82" s="21"/>
    </row>
    <row r="83" spans="2:11" ht="15">
      <c r="B83" s="193" t="s">
        <v>18</v>
      </c>
      <c r="C83" s="3">
        <f t="shared" si="4"/>
        <v>252</v>
      </c>
      <c r="D83" s="20">
        <f t="shared" si="4"/>
        <v>192</v>
      </c>
      <c r="E83" s="3">
        <f t="shared" si="5"/>
        <v>444</v>
      </c>
      <c r="F83" s="38"/>
      <c r="G83" s="226" t="s">
        <v>62</v>
      </c>
      <c r="H83" s="3">
        <f>SUM(D84:D87)</f>
        <v>637</v>
      </c>
      <c r="I83" s="188"/>
      <c r="J83" s="73"/>
      <c r="K83" s="21"/>
    </row>
    <row r="84" spans="2:11" ht="15">
      <c r="B84" s="193" t="s">
        <v>19</v>
      </c>
      <c r="C84" s="3">
        <f t="shared" si="4"/>
        <v>212</v>
      </c>
      <c r="D84" s="20">
        <f t="shared" si="4"/>
        <v>172</v>
      </c>
      <c r="E84" s="3">
        <f t="shared" si="5"/>
        <v>384</v>
      </c>
      <c r="F84" s="38"/>
      <c r="G84" s="226" t="s">
        <v>65</v>
      </c>
      <c r="H84" s="3">
        <f>SUM(E75:E78)</f>
        <v>1386</v>
      </c>
      <c r="I84" s="188"/>
      <c r="J84" s="73"/>
      <c r="K84" s="21"/>
    </row>
    <row r="85" spans="2:11" ht="15">
      <c r="B85" s="193" t="s">
        <v>20</v>
      </c>
      <c r="C85" s="3">
        <f t="shared" si="4"/>
        <v>237</v>
      </c>
      <c r="D85" s="20">
        <f t="shared" si="4"/>
        <v>193</v>
      </c>
      <c r="E85" s="3">
        <f t="shared" si="5"/>
        <v>430</v>
      </c>
      <c r="F85" s="38"/>
      <c r="G85" s="226" t="s">
        <v>59</v>
      </c>
      <c r="H85" s="3">
        <f>SUM(E88:E91)</f>
        <v>790</v>
      </c>
      <c r="I85" s="188"/>
      <c r="J85" s="73"/>
      <c r="K85" s="21"/>
    </row>
    <row r="86" spans="2:11" ht="15">
      <c r="B86" s="193" t="s">
        <v>21</v>
      </c>
      <c r="C86" s="3">
        <f t="shared" si="4"/>
        <v>187</v>
      </c>
      <c r="D86" s="20">
        <f t="shared" si="4"/>
        <v>141</v>
      </c>
      <c r="E86" s="3">
        <f t="shared" si="5"/>
        <v>328</v>
      </c>
      <c r="F86" s="38"/>
      <c r="G86" s="226" t="s">
        <v>57</v>
      </c>
      <c r="H86" s="3">
        <f>ROUND(H$20*64%,0)</f>
        <v>74</v>
      </c>
      <c r="I86" s="188"/>
      <c r="J86" s="73"/>
      <c r="K86" s="21"/>
    </row>
    <row r="87" spans="2:11" ht="15">
      <c r="B87" s="193" t="s">
        <v>22</v>
      </c>
      <c r="C87" s="3">
        <f t="shared" si="4"/>
        <v>158</v>
      </c>
      <c r="D87" s="20">
        <f t="shared" si="4"/>
        <v>131</v>
      </c>
      <c r="E87" s="3">
        <f t="shared" si="5"/>
        <v>289</v>
      </c>
      <c r="F87" s="38"/>
      <c r="G87" s="226" t="s">
        <v>58</v>
      </c>
      <c r="H87" s="3">
        <f>ROUND(H$21*64%,0)</f>
        <v>87</v>
      </c>
      <c r="I87" s="188"/>
      <c r="J87" s="73"/>
      <c r="K87" s="21"/>
    </row>
    <row r="88" spans="2:11" ht="15.75" thickBot="1">
      <c r="B88" s="193" t="s">
        <v>23</v>
      </c>
      <c r="C88" s="3">
        <f t="shared" si="4"/>
        <v>140</v>
      </c>
      <c r="D88" s="20">
        <f t="shared" si="4"/>
        <v>124</v>
      </c>
      <c r="E88" s="3">
        <f t="shared" si="5"/>
        <v>264</v>
      </c>
      <c r="F88" s="38"/>
      <c r="G88" s="226" t="s">
        <v>64</v>
      </c>
      <c r="H88" s="220">
        <f>ROUND(H$22*64%,0)</f>
        <v>58</v>
      </c>
      <c r="I88" s="247" t="s">
        <v>113</v>
      </c>
      <c r="J88" s="73"/>
      <c r="K88" s="21"/>
    </row>
    <row r="89" spans="2:11" ht="15">
      <c r="B89" s="193" t="s">
        <v>24</v>
      </c>
      <c r="C89" s="3">
        <f t="shared" si="4"/>
        <v>108</v>
      </c>
      <c r="D89" s="20">
        <f t="shared" si="4"/>
        <v>83</v>
      </c>
      <c r="E89" s="3">
        <f t="shared" si="5"/>
        <v>191</v>
      </c>
      <c r="F89" s="38"/>
      <c r="G89" s="228" t="s">
        <v>96</v>
      </c>
      <c r="H89" s="3">
        <f>ROUND(H$23*64%,0)</f>
        <v>45</v>
      </c>
      <c r="I89" s="73"/>
      <c r="J89" s="73"/>
      <c r="K89" s="21"/>
    </row>
    <row r="90" spans="2:11" ht="15.75" thickBot="1">
      <c r="B90" s="193" t="s">
        <v>25</v>
      </c>
      <c r="C90" s="3">
        <f t="shared" si="4"/>
        <v>80</v>
      </c>
      <c r="D90" s="20">
        <f t="shared" si="4"/>
        <v>63</v>
      </c>
      <c r="E90" s="3">
        <f t="shared" si="5"/>
        <v>143</v>
      </c>
      <c r="F90" s="38"/>
      <c r="G90" s="227" t="s">
        <v>97</v>
      </c>
      <c r="H90" s="220">
        <f>ROUND(H$24*64%,0)</f>
        <v>58</v>
      </c>
      <c r="I90" s="73"/>
      <c r="J90" s="73"/>
      <c r="K90" s="21"/>
    </row>
    <row r="91" spans="2:11" ht="15">
      <c r="B91" s="193" t="s">
        <v>26</v>
      </c>
      <c r="C91" s="3">
        <f t="shared" si="4"/>
        <v>111</v>
      </c>
      <c r="D91" s="20">
        <f t="shared" si="4"/>
        <v>81</v>
      </c>
      <c r="E91" s="3">
        <f t="shared" si="5"/>
        <v>192</v>
      </c>
      <c r="F91" s="38"/>
      <c r="G91" s="73"/>
      <c r="H91" s="73"/>
      <c r="I91" s="73"/>
      <c r="J91" s="73"/>
      <c r="K91" s="21"/>
    </row>
    <row r="92" spans="2:11" ht="15.75" thickBot="1">
      <c r="B92" s="193" t="s">
        <v>112</v>
      </c>
      <c r="C92" s="3">
        <f t="shared" si="4"/>
        <v>1</v>
      </c>
      <c r="D92" s="20">
        <f t="shared" si="4"/>
        <v>32</v>
      </c>
      <c r="E92" s="3">
        <f>SUM(C92:D92)</f>
        <v>33</v>
      </c>
      <c r="F92" s="20"/>
      <c r="G92" s="73"/>
      <c r="H92" s="73"/>
      <c r="I92" s="73"/>
      <c r="J92" s="73"/>
      <c r="K92" s="21"/>
    </row>
    <row r="93" spans="2:11" ht="15.75" thickBot="1">
      <c r="B93" s="201" t="s">
        <v>14</v>
      </c>
      <c r="C93" s="196">
        <f>SUM(C75:C92)</f>
        <v>3046</v>
      </c>
      <c r="D93" s="196">
        <f>SUM(D75:D92)</f>
        <v>2569</v>
      </c>
      <c r="E93" s="196">
        <f>SUM(E75:E92)</f>
        <v>5615</v>
      </c>
      <c r="F93" s="203">
        <v>0.64</v>
      </c>
      <c r="G93" s="250" t="s">
        <v>115</v>
      </c>
      <c r="H93" s="73"/>
      <c r="I93" s="73"/>
      <c r="J93" s="73"/>
      <c r="K93" s="21"/>
    </row>
    <row r="94" spans="2:11" ht="15.75" thickBot="1">
      <c r="B94" s="63"/>
      <c r="D94" s="71"/>
      <c r="F94" s="38"/>
      <c r="G94" s="73"/>
      <c r="H94" s="73"/>
      <c r="I94" s="73"/>
      <c r="J94" s="73"/>
      <c r="K94" s="21"/>
    </row>
    <row r="95" spans="2:11" ht="26.25" customHeight="1" thickBot="1">
      <c r="B95" s="266" t="s">
        <v>45</v>
      </c>
      <c r="C95" s="268" t="s">
        <v>91</v>
      </c>
      <c r="D95" s="269"/>
      <c r="E95" s="270"/>
      <c r="F95" s="38"/>
      <c r="G95" s="266" t="s">
        <v>45</v>
      </c>
      <c r="H95" s="268" t="s">
        <v>91</v>
      </c>
      <c r="I95" s="269"/>
      <c r="J95" s="270"/>
      <c r="K95" s="21"/>
    </row>
    <row r="96" spans="2:22" ht="18.75" thickBot="1">
      <c r="B96" s="267"/>
      <c r="C96" s="190" t="s">
        <v>2</v>
      </c>
      <c r="D96" s="191" t="s">
        <v>3</v>
      </c>
      <c r="E96" s="192" t="s">
        <v>4</v>
      </c>
      <c r="F96" s="62"/>
      <c r="G96" s="267"/>
      <c r="H96" s="190" t="s">
        <v>2</v>
      </c>
      <c r="I96" s="191" t="s">
        <v>3</v>
      </c>
      <c r="J96" s="192" t="s">
        <v>4</v>
      </c>
      <c r="K96" s="21"/>
      <c r="L96" s="74"/>
      <c r="M96" s="75"/>
      <c r="N96" s="75"/>
      <c r="O96" s="75"/>
      <c r="P96" s="75"/>
      <c r="Q96" s="75"/>
      <c r="R96" s="75"/>
      <c r="S96" s="76"/>
      <c r="T96" s="76"/>
      <c r="U96" s="76"/>
      <c r="V96" s="77"/>
    </row>
    <row r="97" spans="2:22" ht="15" customHeight="1">
      <c r="B97" s="193" t="s">
        <v>32</v>
      </c>
      <c r="C97" s="3">
        <f>ROUND(C9*36%,0)</f>
        <v>66</v>
      </c>
      <c r="D97" s="20">
        <f>ROUND(D9*36%,0)</f>
        <v>60</v>
      </c>
      <c r="E97" s="18">
        <f aca="true" t="shared" si="6" ref="E97:E113">SUM(C97:D97)</f>
        <v>126</v>
      </c>
      <c r="F97" s="67"/>
      <c r="G97" s="237" t="s">
        <v>6</v>
      </c>
      <c r="H97" s="18">
        <f>SUM(C97:C98)</f>
        <v>171</v>
      </c>
      <c r="I97" s="239">
        <f>SUM(D97:D98)</f>
        <v>149</v>
      </c>
      <c r="J97" s="18">
        <f>SUM(E97:E98)</f>
        <v>320</v>
      </c>
      <c r="K97" s="21"/>
      <c r="L97" s="78"/>
      <c r="M97" s="75"/>
      <c r="N97" s="75"/>
      <c r="O97" s="75"/>
      <c r="P97" s="75"/>
      <c r="Q97" s="75"/>
      <c r="R97" s="75"/>
      <c r="S97" s="76"/>
      <c r="T97" s="76"/>
      <c r="U97" s="76"/>
      <c r="V97" s="77"/>
    </row>
    <row r="98" spans="2:22" ht="15" customHeight="1">
      <c r="B98" s="194" t="s">
        <v>7</v>
      </c>
      <c r="C98" s="3">
        <f>ROUND(C10*36%,0)</f>
        <v>105</v>
      </c>
      <c r="D98" s="20">
        <f>ROUND(D10*36%,0)</f>
        <v>89</v>
      </c>
      <c r="E98" s="3">
        <f t="shared" si="6"/>
        <v>194</v>
      </c>
      <c r="F98" s="62"/>
      <c r="G98" s="238" t="s">
        <v>8</v>
      </c>
      <c r="H98" s="3">
        <f>SUM(C99:C100)</f>
        <v>237</v>
      </c>
      <c r="I98" s="240">
        <f>SUM(D99:D100)</f>
        <v>223</v>
      </c>
      <c r="J98" s="3">
        <f>SUM(E99:E100)</f>
        <v>460</v>
      </c>
      <c r="K98" s="21"/>
      <c r="L98" s="79"/>
      <c r="M98" s="75"/>
      <c r="N98" s="75"/>
      <c r="O98" s="75"/>
      <c r="P98" s="75"/>
      <c r="Q98" s="75"/>
      <c r="R98" s="75"/>
      <c r="S98" s="76"/>
      <c r="T98" s="76"/>
      <c r="U98" s="76"/>
      <c r="V98" s="77"/>
    </row>
    <row r="99" spans="2:22" ht="15" customHeight="1">
      <c r="B99" s="193" t="s">
        <v>60</v>
      </c>
      <c r="C99" s="3">
        <f aca="true" t="shared" si="7" ref="C99:D114">ROUND(C11*36%,0)</f>
        <v>119</v>
      </c>
      <c r="D99" s="20">
        <f t="shared" si="7"/>
        <v>111</v>
      </c>
      <c r="E99" s="3">
        <f t="shared" si="6"/>
        <v>230</v>
      </c>
      <c r="F99" s="80"/>
      <c r="G99" s="238" t="s">
        <v>10</v>
      </c>
      <c r="H99" s="3">
        <f>SUM(C101:C109)</f>
        <v>1058</v>
      </c>
      <c r="I99" s="240">
        <f>SUM(D101:D109)</f>
        <v>855</v>
      </c>
      <c r="J99" s="3">
        <f>SUM(E101:E109)</f>
        <v>1913</v>
      </c>
      <c r="K99" s="21"/>
      <c r="L99" s="74"/>
      <c r="M99" s="75"/>
      <c r="N99" s="75"/>
      <c r="O99" s="75"/>
      <c r="P99" s="75"/>
      <c r="Q99" s="75"/>
      <c r="R99" s="75"/>
      <c r="S99" s="76"/>
      <c r="T99" s="76"/>
      <c r="U99" s="76"/>
      <c r="V99" s="77"/>
    </row>
    <row r="100" spans="2:22" ht="15" customHeight="1">
      <c r="B100" s="193" t="s">
        <v>11</v>
      </c>
      <c r="C100" s="3">
        <f t="shared" si="7"/>
        <v>118</v>
      </c>
      <c r="D100" s="20">
        <f t="shared" si="7"/>
        <v>112</v>
      </c>
      <c r="E100" s="3">
        <f t="shared" si="6"/>
        <v>230</v>
      </c>
      <c r="F100" s="80"/>
      <c r="G100" s="238" t="s">
        <v>12</v>
      </c>
      <c r="H100" s="3">
        <f>SUM(C110:C113)</f>
        <v>247</v>
      </c>
      <c r="I100" s="240">
        <f>SUM(D110:D113)</f>
        <v>197</v>
      </c>
      <c r="J100" s="3">
        <f>SUM(E110:E113)</f>
        <v>444</v>
      </c>
      <c r="K100" s="21"/>
      <c r="L100" s="74"/>
      <c r="M100" s="75"/>
      <c r="N100" s="75"/>
      <c r="O100" s="75"/>
      <c r="P100" s="75"/>
      <c r="Q100" s="75"/>
      <c r="R100" s="75"/>
      <c r="S100" s="76"/>
      <c r="T100" s="76"/>
      <c r="U100" s="76"/>
      <c r="V100" s="77"/>
    </row>
    <row r="101" spans="2:22" ht="15" customHeight="1" thickBot="1">
      <c r="B101" s="193" t="s">
        <v>13</v>
      </c>
      <c r="C101" s="3">
        <f t="shared" si="7"/>
        <v>118</v>
      </c>
      <c r="D101" s="20">
        <f t="shared" si="7"/>
        <v>103</v>
      </c>
      <c r="E101" s="3">
        <f t="shared" si="6"/>
        <v>221</v>
      </c>
      <c r="F101" s="80"/>
      <c r="G101" s="193" t="s">
        <v>112</v>
      </c>
      <c r="H101" s="246">
        <f>+C114</f>
        <v>0</v>
      </c>
      <c r="I101" s="245">
        <f>+D114</f>
        <v>18</v>
      </c>
      <c r="J101" s="220">
        <f>+I101+H101</f>
        <v>18</v>
      </c>
      <c r="K101" s="21"/>
      <c r="L101" s="74"/>
      <c r="M101" s="75"/>
      <c r="N101" s="75"/>
      <c r="O101" s="75"/>
      <c r="P101" s="75"/>
      <c r="Q101" s="75"/>
      <c r="R101" s="75"/>
      <c r="S101" s="76"/>
      <c r="T101" s="76"/>
      <c r="U101" s="76"/>
      <c r="V101" s="77"/>
    </row>
    <row r="102" spans="2:22" ht="15" customHeight="1" thickBot="1">
      <c r="B102" s="193" t="s">
        <v>15</v>
      </c>
      <c r="C102" s="3">
        <f t="shared" si="7"/>
        <v>116</v>
      </c>
      <c r="D102" s="20">
        <f t="shared" si="7"/>
        <v>89</v>
      </c>
      <c r="E102" s="3">
        <f t="shared" si="6"/>
        <v>205</v>
      </c>
      <c r="F102" s="80"/>
      <c r="G102" s="199" t="s">
        <v>14</v>
      </c>
      <c r="H102" s="196">
        <f>SUM(H97:H101)</f>
        <v>1713</v>
      </c>
      <c r="I102" s="200">
        <f>SUM(I97:I101)</f>
        <v>1442</v>
      </c>
      <c r="J102" s="196">
        <f>SUM(J97:J101)</f>
        <v>3155</v>
      </c>
      <c r="K102" s="21"/>
      <c r="L102" s="74"/>
      <c r="M102" s="75"/>
      <c r="N102" s="75"/>
      <c r="O102" s="75"/>
      <c r="P102" s="75"/>
      <c r="Q102" s="75"/>
      <c r="R102" s="75"/>
      <c r="S102" s="76"/>
      <c r="T102" s="76"/>
      <c r="U102" s="76"/>
      <c r="V102" s="77"/>
    </row>
    <row r="103" spans="2:22" ht="15" customHeight="1" thickBot="1">
      <c r="B103" s="193" t="s">
        <v>16</v>
      </c>
      <c r="C103" s="3">
        <f t="shared" si="7"/>
        <v>109</v>
      </c>
      <c r="D103" s="20">
        <f t="shared" si="7"/>
        <v>91</v>
      </c>
      <c r="E103" s="3">
        <f t="shared" si="6"/>
        <v>200</v>
      </c>
      <c r="F103" s="80"/>
      <c r="K103" s="21"/>
      <c r="L103" s="74"/>
      <c r="M103" s="75"/>
      <c r="N103" s="75"/>
      <c r="O103" s="75"/>
      <c r="P103" s="75"/>
      <c r="Q103" s="75"/>
      <c r="R103" s="75"/>
      <c r="S103" s="76"/>
      <c r="T103" s="76"/>
      <c r="U103" s="76"/>
      <c r="V103" s="77"/>
    </row>
    <row r="104" spans="2:22" ht="15" customHeight="1">
      <c r="B104" s="193" t="s">
        <v>17</v>
      </c>
      <c r="C104" s="3">
        <f t="shared" si="7"/>
        <v>127</v>
      </c>
      <c r="D104" s="20">
        <f t="shared" si="7"/>
        <v>107</v>
      </c>
      <c r="E104" s="3">
        <f t="shared" si="6"/>
        <v>234</v>
      </c>
      <c r="F104" s="80"/>
      <c r="G104" s="225" t="s">
        <v>61</v>
      </c>
      <c r="H104" s="18">
        <f>SUM(C101:C105)</f>
        <v>611</v>
      </c>
      <c r="I104" s="188"/>
      <c r="J104" s="80"/>
      <c r="K104" s="21"/>
      <c r="L104" s="74"/>
      <c r="M104" s="75"/>
      <c r="N104" s="75"/>
      <c r="O104" s="75"/>
      <c r="P104" s="75"/>
      <c r="Q104" s="75"/>
      <c r="R104" s="75"/>
      <c r="S104" s="76"/>
      <c r="T104" s="76"/>
      <c r="U104" s="76"/>
      <c r="V104" s="77"/>
    </row>
    <row r="105" spans="2:22" ht="15" customHeight="1">
      <c r="B105" s="193" t="s">
        <v>18</v>
      </c>
      <c r="C105" s="3">
        <f t="shared" si="7"/>
        <v>141</v>
      </c>
      <c r="D105" s="20">
        <f t="shared" si="7"/>
        <v>108</v>
      </c>
      <c r="E105" s="3">
        <f t="shared" si="6"/>
        <v>249</v>
      </c>
      <c r="F105" s="80"/>
      <c r="G105" s="226" t="s">
        <v>62</v>
      </c>
      <c r="H105" s="3">
        <f>SUM(D106:D109)</f>
        <v>357</v>
      </c>
      <c r="I105" s="188"/>
      <c r="J105" s="80"/>
      <c r="K105" s="21"/>
      <c r="L105" s="74"/>
      <c r="M105" s="75"/>
      <c r="N105" s="75"/>
      <c r="O105" s="75"/>
      <c r="P105" s="75"/>
      <c r="Q105" s="75"/>
      <c r="R105" s="75"/>
      <c r="S105" s="76"/>
      <c r="T105" s="76"/>
      <c r="U105" s="76"/>
      <c r="V105" s="77"/>
    </row>
    <row r="106" spans="2:22" ht="15" customHeight="1">
      <c r="B106" s="193" t="s">
        <v>19</v>
      </c>
      <c r="C106" s="3">
        <f t="shared" si="7"/>
        <v>119</v>
      </c>
      <c r="D106" s="20">
        <f t="shared" si="7"/>
        <v>96</v>
      </c>
      <c r="E106" s="3">
        <f t="shared" si="6"/>
        <v>215</v>
      </c>
      <c r="F106" s="81"/>
      <c r="G106" s="226" t="s">
        <v>65</v>
      </c>
      <c r="H106" s="3">
        <f>SUM(E97:E100)</f>
        <v>780</v>
      </c>
      <c r="I106" s="188"/>
      <c r="J106" s="80"/>
      <c r="K106" s="21"/>
      <c r="L106" s="74"/>
      <c r="M106" s="75"/>
      <c r="N106" s="75"/>
      <c r="O106" s="75"/>
      <c r="P106" s="75"/>
      <c r="Q106" s="75"/>
      <c r="R106" s="75"/>
      <c r="S106" s="76"/>
      <c r="T106" s="76"/>
      <c r="U106" s="76"/>
      <c r="V106" s="77"/>
    </row>
    <row r="107" spans="2:22" ht="15" customHeight="1">
      <c r="B107" s="193" t="s">
        <v>20</v>
      </c>
      <c r="C107" s="3">
        <f t="shared" si="7"/>
        <v>134</v>
      </c>
      <c r="D107" s="20">
        <f t="shared" si="7"/>
        <v>108</v>
      </c>
      <c r="E107" s="3">
        <f t="shared" si="6"/>
        <v>242</v>
      </c>
      <c r="F107" s="80"/>
      <c r="G107" s="226" t="s">
        <v>59</v>
      </c>
      <c r="H107" s="3">
        <f>SUM(E110:E113)</f>
        <v>444</v>
      </c>
      <c r="I107" s="188"/>
      <c r="J107" s="81"/>
      <c r="K107" s="21"/>
      <c r="L107" s="74"/>
      <c r="M107" s="75"/>
      <c r="N107" s="75"/>
      <c r="O107" s="75"/>
      <c r="P107" s="75"/>
      <c r="Q107" s="75"/>
      <c r="R107" s="75"/>
      <c r="S107" s="76"/>
      <c r="T107" s="76"/>
      <c r="U107" s="76"/>
      <c r="V107" s="77"/>
    </row>
    <row r="108" spans="2:22" ht="15" customHeight="1">
      <c r="B108" s="193" t="s">
        <v>21</v>
      </c>
      <c r="C108" s="3">
        <f t="shared" si="7"/>
        <v>105</v>
      </c>
      <c r="D108" s="20">
        <f t="shared" si="7"/>
        <v>80</v>
      </c>
      <c r="E108" s="3">
        <f t="shared" si="6"/>
        <v>185</v>
      </c>
      <c r="F108" s="80"/>
      <c r="G108" s="226" t="s">
        <v>57</v>
      </c>
      <c r="H108" s="3">
        <f>ROUND(H$20*36%,0)</f>
        <v>41</v>
      </c>
      <c r="I108" s="188"/>
      <c r="J108" s="80"/>
      <c r="K108" s="21"/>
      <c r="L108" s="74"/>
      <c r="M108" s="75"/>
      <c r="N108" s="75"/>
      <c r="O108" s="75"/>
      <c r="P108" s="75"/>
      <c r="Q108" s="75"/>
      <c r="R108" s="75"/>
      <c r="S108" s="76"/>
      <c r="T108" s="76"/>
      <c r="U108" s="76"/>
      <c r="V108" s="77"/>
    </row>
    <row r="109" spans="2:22" ht="15" customHeight="1">
      <c r="B109" s="193" t="s">
        <v>22</v>
      </c>
      <c r="C109" s="3">
        <f t="shared" si="7"/>
        <v>89</v>
      </c>
      <c r="D109" s="20">
        <f t="shared" si="7"/>
        <v>73</v>
      </c>
      <c r="E109" s="3">
        <f t="shared" si="6"/>
        <v>162</v>
      </c>
      <c r="F109" s="80"/>
      <c r="G109" s="226" t="s">
        <v>58</v>
      </c>
      <c r="H109" s="3">
        <f>ROUND(H$21*36%,0)</f>
        <v>49</v>
      </c>
      <c r="I109" s="188"/>
      <c r="J109" s="80"/>
      <c r="L109" s="74"/>
      <c r="M109" s="75"/>
      <c r="N109" s="75"/>
      <c r="O109" s="75"/>
      <c r="P109" s="75"/>
      <c r="Q109" s="75"/>
      <c r="R109" s="75"/>
      <c r="S109" s="76"/>
      <c r="T109" s="76"/>
      <c r="U109" s="76"/>
      <c r="V109" s="77"/>
    </row>
    <row r="110" spans="2:22" ht="15" customHeight="1" thickBot="1">
      <c r="B110" s="193" t="s">
        <v>23</v>
      </c>
      <c r="C110" s="3">
        <f t="shared" si="7"/>
        <v>79</v>
      </c>
      <c r="D110" s="20">
        <f t="shared" si="7"/>
        <v>69</v>
      </c>
      <c r="E110" s="3">
        <f t="shared" si="6"/>
        <v>148</v>
      </c>
      <c r="F110" s="80"/>
      <c r="G110" s="226" t="s">
        <v>64</v>
      </c>
      <c r="H110" s="220">
        <f>ROUND(H$22*36%,0)</f>
        <v>32</v>
      </c>
      <c r="I110" s="247" t="s">
        <v>113</v>
      </c>
      <c r="J110" s="80"/>
      <c r="L110" s="74"/>
      <c r="M110" s="75"/>
      <c r="N110" s="75"/>
      <c r="O110" s="75"/>
      <c r="P110" s="75"/>
      <c r="Q110" s="75"/>
      <c r="R110" s="75"/>
      <c r="S110" s="76"/>
      <c r="T110" s="76"/>
      <c r="U110" s="76"/>
      <c r="V110" s="77"/>
    </row>
    <row r="111" spans="2:22" ht="15" customHeight="1">
      <c r="B111" s="193" t="s">
        <v>24</v>
      </c>
      <c r="C111" s="3">
        <f t="shared" si="7"/>
        <v>60</v>
      </c>
      <c r="D111" s="20">
        <f t="shared" si="7"/>
        <v>46</v>
      </c>
      <c r="E111" s="3">
        <f t="shared" si="6"/>
        <v>106</v>
      </c>
      <c r="F111" s="80"/>
      <c r="G111" s="228" t="s">
        <v>96</v>
      </c>
      <c r="H111" s="3">
        <f>ROUND(H$23*36%,0)</f>
        <v>25</v>
      </c>
      <c r="I111" s="80"/>
      <c r="J111" s="80"/>
      <c r="L111" s="74"/>
      <c r="M111" s="75"/>
      <c r="N111" s="75"/>
      <c r="O111" s="75"/>
      <c r="P111" s="75"/>
      <c r="Q111" s="75"/>
      <c r="R111" s="75"/>
      <c r="S111" s="76"/>
      <c r="T111" s="76"/>
      <c r="U111" s="76"/>
      <c r="V111" s="77"/>
    </row>
    <row r="112" spans="2:22" ht="15" customHeight="1" thickBot="1">
      <c r="B112" s="193" t="s">
        <v>25</v>
      </c>
      <c r="C112" s="3">
        <f t="shared" si="7"/>
        <v>45</v>
      </c>
      <c r="D112" s="20">
        <f t="shared" si="7"/>
        <v>36</v>
      </c>
      <c r="E112" s="3">
        <f t="shared" si="6"/>
        <v>81</v>
      </c>
      <c r="F112" s="81"/>
      <c r="G112" s="227" t="s">
        <v>97</v>
      </c>
      <c r="H112" s="220">
        <f>ROUND(H$24*36%,0)</f>
        <v>32</v>
      </c>
      <c r="I112" s="80"/>
      <c r="J112" s="80"/>
      <c r="L112" s="74"/>
      <c r="M112" s="75"/>
      <c r="N112" s="75"/>
      <c r="O112" s="75"/>
      <c r="P112" s="75"/>
      <c r="Q112" s="75"/>
      <c r="R112" s="75"/>
      <c r="S112" s="76"/>
      <c r="T112" s="76"/>
      <c r="U112" s="76"/>
      <c r="V112" s="77"/>
    </row>
    <row r="113" spans="2:22" ht="15" customHeight="1">
      <c r="B113" s="193" t="s">
        <v>26</v>
      </c>
      <c r="C113" s="3">
        <f t="shared" si="7"/>
        <v>63</v>
      </c>
      <c r="D113" s="20">
        <f t="shared" si="7"/>
        <v>46</v>
      </c>
      <c r="E113" s="3">
        <f t="shared" si="6"/>
        <v>109</v>
      </c>
      <c r="F113" s="80"/>
      <c r="G113" s="80"/>
      <c r="H113" s="80"/>
      <c r="I113" s="80"/>
      <c r="J113" s="80"/>
      <c r="L113" s="74"/>
      <c r="M113" s="75"/>
      <c r="N113" s="75"/>
      <c r="O113" s="75"/>
      <c r="P113" s="75"/>
      <c r="Q113" s="75"/>
      <c r="R113" s="75"/>
      <c r="S113" s="76"/>
      <c r="T113" s="76"/>
      <c r="U113" s="76"/>
      <c r="V113" s="77"/>
    </row>
    <row r="114" spans="2:22" ht="15" customHeight="1" thickBot="1">
      <c r="B114" s="193" t="s">
        <v>112</v>
      </c>
      <c r="C114" s="3">
        <f t="shared" si="7"/>
        <v>0</v>
      </c>
      <c r="D114" s="20">
        <f t="shared" si="7"/>
        <v>18</v>
      </c>
      <c r="E114" s="3">
        <f>SUM(C114:D114)</f>
        <v>18</v>
      </c>
      <c r="F114" s="20"/>
      <c r="G114" s="80"/>
      <c r="H114" s="80"/>
      <c r="I114" s="80"/>
      <c r="J114" s="80"/>
      <c r="L114" s="74"/>
      <c r="M114" s="75"/>
      <c r="N114" s="75"/>
      <c r="O114" s="75"/>
      <c r="P114" s="75"/>
      <c r="Q114" s="75"/>
      <c r="R114" s="75"/>
      <c r="S114" s="76"/>
      <c r="T114" s="76"/>
      <c r="U114" s="76"/>
      <c r="V114" s="77"/>
    </row>
    <row r="115" spans="2:22" ht="15" customHeight="1" thickBot="1">
      <c r="B115" s="201" t="s">
        <v>14</v>
      </c>
      <c r="C115" s="196">
        <f>SUM(C97:C114)</f>
        <v>1713</v>
      </c>
      <c r="D115" s="196">
        <f>SUM(D97:D114)</f>
        <v>1442</v>
      </c>
      <c r="E115" s="196">
        <f>SUM(E97:E114)</f>
        <v>3155</v>
      </c>
      <c r="F115" s="203">
        <v>0.36</v>
      </c>
      <c r="G115" s="250" t="s">
        <v>114</v>
      </c>
      <c r="H115" s="80"/>
      <c r="I115" s="80"/>
      <c r="J115" s="80"/>
      <c r="L115" s="82"/>
      <c r="M115" s="83"/>
      <c r="N115" s="83"/>
      <c r="O115" s="83"/>
      <c r="P115" s="83"/>
      <c r="Q115" s="83"/>
      <c r="R115" s="83"/>
      <c r="S115" s="83"/>
      <c r="T115" s="83"/>
      <c r="U115" s="83"/>
      <c r="V115" s="77"/>
    </row>
    <row r="116" spans="2:10" ht="18">
      <c r="B116" s="78"/>
      <c r="D116" s="71"/>
      <c r="F116" s="80"/>
      <c r="G116" s="80"/>
      <c r="H116" s="80"/>
      <c r="I116" s="80"/>
      <c r="J116" s="80"/>
    </row>
    <row r="117" spans="2:10" ht="18">
      <c r="B117" s="79"/>
      <c r="C117" s="80"/>
      <c r="D117" s="80"/>
      <c r="E117" s="80"/>
      <c r="F117" s="80"/>
      <c r="G117" s="80"/>
      <c r="H117" s="80"/>
      <c r="I117" s="80"/>
      <c r="J117" s="80"/>
    </row>
    <row r="118" spans="2:10" ht="18">
      <c r="B118" s="79"/>
      <c r="C118" s="80"/>
      <c r="D118" s="81"/>
      <c r="E118" s="81"/>
      <c r="F118" s="81"/>
      <c r="G118" s="81"/>
      <c r="H118" s="81"/>
      <c r="I118" s="81"/>
      <c r="J118" s="81"/>
    </row>
    <row r="119" spans="2:10" ht="18">
      <c r="B119" s="74"/>
      <c r="C119" s="80"/>
      <c r="D119" s="80"/>
      <c r="E119" s="80"/>
      <c r="F119" s="80"/>
      <c r="G119" s="80"/>
      <c r="H119" s="80"/>
      <c r="I119" s="80"/>
      <c r="J119" s="80"/>
    </row>
    <row r="120" spans="2:10" ht="18">
      <c r="B120" s="74"/>
      <c r="C120" s="80"/>
      <c r="D120" s="80"/>
      <c r="E120" s="80"/>
      <c r="F120" s="80"/>
      <c r="G120" s="80"/>
      <c r="H120" s="80"/>
      <c r="I120" s="80"/>
      <c r="J120" s="80"/>
    </row>
    <row r="121" spans="2:10" ht="18">
      <c r="B121" s="74"/>
      <c r="C121" s="80"/>
      <c r="D121" s="80"/>
      <c r="E121" s="80"/>
      <c r="F121" s="80"/>
      <c r="G121" s="80"/>
      <c r="H121" s="80"/>
      <c r="I121" s="80"/>
      <c r="J121" s="80"/>
    </row>
    <row r="122" spans="2:10" ht="18">
      <c r="B122" s="74"/>
      <c r="C122" s="80"/>
      <c r="D122" s="80"/>
      <c r="E122" s="80"/>
      <c r="F122" s="80"/>
      <c r="G122" s="80"/>
      <c r="H122" s="80"/>
      <c r="I122" s="80"/>
      <c r="J122" s="80"/>
    </row>
    <row r="123" spans="2:10" ht="18">
      <c r="B123" s="74"/>
      <c r="C123" s="80"/>
      <c r="D123" s="80"/>
      <c r="E123" s="80"/>
      <c r="F123" s="80"/>
      <c r="G123" s="80"/>
      <c r="H123" s="80"/>
      <c r="I123" s="80"/>
      <c r="J123" s="80"/>
    </row>
    <row r="124" spans="2:10" ht="18">
      <c r="B124" s="74"/>
      <c r="C124" s="80"/>
      <c r="D124" s="80"/>
      <c r="E124" s="80"/>
      <c r="F124" s="80"/>
      <c r="G124" s="80"/>
      <c r="H124" s="80"/>
      <c r="I124" s="80"/>
      <c r="J124" s="80"/>
    </row>
    <row r="125" spans="2:10" ht="18">
      <c r="B125" s="74"/>
      <c r="C125" s="80"/>
      <c r="D125" s="80"/>
      <c r="E125" s="80"/>
      <c r="F125" s="80"/>
      <c r="G125" s="80"/>
      <c r="H125" s="80"/>
      <c r="I125" s="80"/>
      <c r="J125" s="80"/>
    </row>
    <row r="126" spans="2:10" ht="18">
      <c r="B126" s="74"/>
      <c r="C126" s="80"/>
      <c r="D126" s="80"/>
      <c r="E126" s="80"/>
      <c r="F126" s="80"/>
      <c r="G126" s="80"/>
      <c r="H126" s="80"/>
      <c r="I126" s="80"/>
      <c r="J126" s="80"/>
    </row>
    <row r="127" spans="2:10" ht="18">
      <c r="B127" s="74"/>
      <c r="C127" s="80"/>
      <c r="D127" s="80"/>
      <c r="E127" s="80"/>
      <c r="F127" s="80"/>
      <c r="G127" s="80"/>
      <c r="H127" s="80"/>
      <c r="I127" s="80"/>
      <c r="J127" s="80"/>
    </row>
    <row r="128" spans="2:10" ht="18">
      <c r="B128" s="74"/>
      <c r="C128" s="80"/>
      <c r="D128" s="80"/>
      <c r="E128" s="80"/>
      <c r="F128" s="80"/>
      <c r="G128" s="80"/>
      <c r="H128" s="80"/>
      <c r="I128" s="80"/>
      <c r="J128" s="80"/>
    </row>
    <row r="129" spans="2:10" ht="18">
      <c r="B129" s="74"/>
      <c r="C129" s="80"/>
      <c r="D129" s="80"/>
      <c r="E129" s="80"/>
      <c r="F129" s="80"/>
      <c r="G129" s="80"/>
      <c r="H129" s="80"/>
      <c r="I129" s="80"/>
      <c r="J129" s="80"/>
    </row>
    <row r="130" spans="2:10" ht="18">
      <c r="B130" s="74"/>
      <c r="C130" s="80"/>
      <c r="D130" s="80"/>
      <c r="E130" s="80"/>
      <c r="F130" s="80"/>
      <c r="G130" s="80"/>
      <c r="H130" s="80"/>
      <c r="I130" s="80"/>
      <c r="J130" s="80"/>
    </row>
    <row r="131" spans="2:10" ht="18">
      <c r="B131" s="74"/>
      <c r="C131" s="80"/>
      <c r="D131" s="80"/>
      <c r="E131" s="80"/>
      <c r="F131" s="80"/>
      <c r="G131" s="80"/>
      <c r="H131" s="80"/>
      <c r="I131" s="80"/>
      <c r="J131" s="80"/>
    </row>
    <row r="132" spans="2:10" ht="18">
      <c r="B132" s="74"/>
      <c r="C132" s="80"/>
      <c r="D132" s="80"/>
      <c r="E132" s="80"/>
      <c r="F132" s="80"/>
      <c r="G132" s="80"/>
      <c r="H132" s="80"/>
      <c r="I132" s="80"/>
      <c r="J132" s="80"/>
    </row>
    <row r="133" spans="2:10" ht="20.25">
      <c r="B133" s="82"/>
      <c r="C133" s="80"/>
      <c r="D133" s="80"/>
      <c r="E133" s="80"/>
      <c r="F133" s="80"/>
      <c r="G133" s="80"/>
      <c r="H133" s="80"/>
      <c r="I133" s="80"/>
      <c r="J133" s="80"/>
    </row>
    <row r="134" spans="2:10" ht="15.75">
      <c r="B134" s="38"/>
      <c r="C134" s="80"/>
      <c r="D134" s="80"/>
      <c r="E134" s="80"/>
      <c r="F134" s="80"/>
      <c r="G134" s="80"/>
      <c r="H134" s="80"/>
      <c r="I134" s="80"/>
      <c r="J134" s="80"/>
    </row>
    <row r="135" spans="2:10" ht="15"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2:10" ht="15"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2:10" ht="15"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2:10" ht="15">
      <c r="B138" s="38"/>
      <c r="C138" s="38"/>
      <c r="D138" s="38"/>
      <c r="E138" s="38"/>
      <c r="F138" s="38"/>
      <c r="G138" s="38"/>
      <c r="H138" s="38"/>
      <c r="I138" s="38"/>
      <c r="J138" s="38"/>
    </row>
  </sheetData>
  <sheetProtection/>
  <mergeCells count="27">
    <mergeCell ref="G26:J27"/>
    <mergeCell ref="B2:J2"/>
    <mergeCell ref="B1:J1"/>
    <mergeCell ref="G4:J5"/>
    <mergeCell ref="C73:E73"/>
    <mergeCell ref="F7:F8"/>
    <mergeCell ref="G7:G8"/>
    <mergeCell ref="H7:J7"/>
    <mergeCell ref="B7:B8"/>
    <mergeCell ref="C7:E7"/>
    <mergeCell ref="B95:B96"/>
    <mergeCell ref="G95:G96"/>
    <mergeCell ref="H95:J95"/>
    <mergeCell ref="G73:G74"/>
    <mergeCell ref="H73:J73"/>
    <mergeCell ref="B73:B74"/>
    <mergeCell ref="C95:E95"/>
    <mergeCell ref="B29:B30"/>
    <mergeCell ref="C29:E29"/>
    <mergeCell ref="F29:F30"/>
    <mergeCell ref="G29:G30"/>
    <mergeCell ref="H29:J29"/>
    <mergeCell ref="B51:B52"/>
    <mergeCell ref="C51:E51"/>
    <mergeCell ref="F51:F52"/>
    <mergeCell ref="G51:G52"/>
    <mergeCell ref="H51:J51"/>
  </mergeCells>
  <printOptions horizontalCentered="1"/>
  <pageMargins left="0.35433070866141736" right="0.35433070866141736" top="0.5118110236220472" bottom="0.5511811023622047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10:I12 H53:I56 H32:I34 H38:H39 H60:H61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67"/>
  <sheetViews>
    <sheetView zoomScale="90" zoomScaleNormal="90" zoomScalePageLayoutView="0" workbookViewId="0" topLeftCell="A1">
      <pane ySplit="5" topLeftCell="A54" activePane="bottomLeft" state="frozen"/>
      <selection pane="topLeft" activeCell="M25" sqref="M25"/>
      <selection pane="bottomLeft" activeCell="E71" sqref="E71"/>
    </sheetView>
  </sheetViews>
  <sheetFormatPr defaultColWidth="11.421875" defaultRowHeight="15"/>
  <cols>
    <col min="1" max="1" width="5.00390625" style="0" customWidth="1"/>
    <col min="2" max="2" width="18.00390625" style="0" customWidth="1"/>
    <col min="3" max="3" width="14.8515625" style="0" customWidth="1"/>
    <col min="4" max="5" width="13.57421875" style="0" customWidth="1"/>
    <col min="6" max="6" width="12.28125" style="0" customWidth="1"/>
    <col min="7" max="7" width="17.8515625" style="0" customWidth="1"/>
    <col min="8" max="10" width="13.00390625" style="0" customWidth="1"/>
    <col min="11" max="11" width="1.421875" style="0" customWidth="1"/>
    <col min="12" max="12" width="17.8515625" style="0" customWidth="1"/>
    <col min="13" max="13" width="8.140625" style="0" customWidth="1"/>
    <col min="14" max="14" width="6.00390625" style="0" customWidth="1"/>
  </cols>
  <sheetData>
    <row r="1" spans="2:10" ht="15">
      <c r="B1" s="272" t="s">
        <v>101</v>
      </c>
      <c r="C1" s="272"/>
      <c r="D1" s="272"/>
      <c r="E1" s="272"/>
      <c r="F1" s="272"/>
      <c r="G1" s="272"/>
      <c r="H1" s="272"/>
      <c r="I1" s="272"/>
      <c r="J1" s="272"/>
    </row>
    <row r="2" spans="2:10" ht="15">
      <c r="B2" s="260" t="s">
        <v>110</v>
      </c>
      <c r="C2" s="260"/>
      <c r="D2" s="260"/>
      <c r="E2" s="260"/>
      <c r="F2" s="260"/>
      <c r="G2" s="260"/>
      <c r="H2" s="260"/>
      <c r="I2" s="260"/>
      <c r="J2" s="260"/>
    </row>
    <row r="3" spans="2:6" ht="15.75">
      <c r="B3" s="95"/>
      <c r="C3" s="95"/>
      <c r="D3" s="95"/>
      <c r="E3" s="95"/>
      <c r="F3" s="95"/>
    </row>
    <row r="4" spans="2:18" ht="15.75">
      <c r="B4" s="171" t="s">
        <v>67</v>
      </c>
      <c r="C4" s="174" t="s">
        <v>33</v>
      </c>
      <c r="D4" s="158"/>
      <c r="E4" s="95"/>
      <c r="F4" s="95"/>
      <c r="G4" s="273" t="s">
        <v>102</v>
      </c>
      <c r="H4" s="273"/>
      <c r="I4" s="273"/>
      <c r="J4" s="273"/>
      <c r="K4" s="188"/>
      <c r="L4" s="188"/>
      <c r="M4" s="188"/>
      <c r="N4" s="188"/>
      <c r="O4" s="188"/>
      <c r="P4" s="188"/>
      <c r="Q4" s="188"/>
      <c r="R4" s="188"/>
    </row>
    <row r="5" spans="2:10" ht="15">
      <c r="B5" s="171" t="s">
        <v>44</v>
      </c>
      <c r="C5" s="175">
        <v>10307</v>
      </c>
      <c r="G5" s="273"/>
      <c r="H5" s="273"/>
      <c r="I5" s="273"/>
      <c r="J5" s="273"/>
    </row>
    <row r="6" spans="2:4" ht="15.75" thickBot="1">
      <c r="B6" s="1"/>
      <c r="D6" s="213"/>
    </row>
    <row r="7" spans="2:10" ht="30" customHeight="1" thickBot="1">
      <c r="B7" s="253" t="s">
        <v>45</v>
      </c>
      <c r="C7" s="255" t="s">
        <v>75</v>
      </c>
      <c r="D7" s="256"/>
      <c r="E7" s="257"/>
      <c r="F7" s="96"/>
      <c r="G7" s="253" t="s">
        <v>45</v>
      </c>
      <c r="H7" s="255" t="s">
        <v>75</v>
      </c>
      <c r="I7" s="256"/>
      <c r="J7" s="257"/>
    </row>
    <row r="8" spans="2:10" ht="15.75" thickBot="1">
      <c r="B8" s="254"/>
      <c r="C8" s="145" t="s">
        <v>2</v>
      </c>
      <c r="D8" s="163" t="s">
        <v>3</v>
      </c>
      <c r="E8" s="146" t="s">
        <v>4</v>
      </c>
      <c r="F8" s="31"/>
      <c r="G8" s="254"/>
      <c r="H8" s="144" t="s">
        <v>2</v>
      </c>
      <c r="I8" s="145" t="s">
        <v>3</v>
      </c>
      <c r="J8" s="146" t="s">
        <v>4</v>
      </c>
    </row>
    <row r="9" spans="2:10" ht="15">
      <c r="B9" s="147" t="s">
        <v>5</v>
      </c>
      <c r="C9" s="165">
        <v>292</v>
      </c>
      <c r="D9" s="236">
        <f>245</f>
        <v>245</v>
      </c>
      <c r="E9" s="18">
        <f>SUM(C9:D9)</f>
        <v>537</v>
      </c>
      <c r="F9" s="97"/>
      <c r="G9" s="152" t="s">
        <v>6</v>
      </c>
      <c r="H9" s="4">
        <f>SUM(C9:C10)</f>
        <v>641</v>
      </c>
      <c r="I9" s="18">
        <f>SUM(D9:D10)</f>
        <v>603</v>
      </c>
      <c r="J9" s="18">
        <f aca="true" t="shared" si="0" ref="J9:J14">SUM(H9:I9)</f>
        <v>1244</v>
      </c>
    </row>
    <row r="10" spans="2:10" ht="15">
      <c r="B10" s="148" t="s">
        <v>7</v>
      </c>
      <c r="C10" s="165">
        <v>349</v>
      </c>
      <c r="D10" s="164">
        <v>358</v>
      </c>
      <c r="E10" s="3">
        <f aca="true" t="shared" si="1" ref="E10:E26">SUM(C10:D10)</f>
        <v>707</v>
      </c>
      <c r="F10" s="214"/>
      <c r="G10" s="153" t="s">
        <v>8</v>
      </c>
      <c r="H10" s="4">
        <f>SUM(C11:C12)</f>
        <v>752</v>
      </c>
      <c r="I10" s="3">
        <f>SUM(D11:D12)</f>
        <v>758</v>
      </c>
      <c r="J10" s="3">
        <f t="shared" si="0"/>
        <v>1510</v>
      </c>
    </row>
    <row r="11" spans="2:10" ht="15">
      <c r="B11" s="147" t="s">
        <v>60</v>
      </c>
      <c r="C11" s="165">
        <v>347</v>
      </c>
      <c r="D11" s="164">
        <v>346</v>
      </c>
      <c r="E11" s="3">
        <f t="shared" si="1"/>
        <v>693</v>
      </c>
      <c r="F11" s="214"/>
      <c r="G11" s="153" t="s">
        <v>10</v>
      </c>
      <c r="H11" s="4">
        <f>SUM(C13:C21)</f>
        <v>3151</v>
      </c>
      <c r="I11" s="3">
        <f>SUM(D13:D21)</f>
        <v>3053</v>
      </c>
      <c r="J11" s="3">
        <f t="shared" si="0"/>
        <v>6204</v>
      </c>
    </row>
    <row r="12" spans="2:10" ht="15">
      <c r="B12" s="147" t="s">
        <v>11</v>
      </c>
      <c r="C12" s="165">
        <v>405</v>
      </c>
      <c r="D12" s="164">
        <v>412</v>
      </c>
      <c r="E12" s="3">
        <f t="shared" si="1"/>
        <v>817</v>
      </c>
      <c r="F12" s="98"/>
      <c r="G12" s="153" t="s">
        <v>12</v>
      </c>
      <c r="H12" s="4">
        <f>SUM(C22:C25)</f>
        <v>782</v>
      </c>
      <c r="I12" s="3">
        <f>SUM(D22:D25)</f>
        <v>750</v>
      </c>
      <c r="J12" s="3">
        <f t="shared" si="0"/>
        <v>1532</v>
      </c>
    </row>
    <row r="13" spans="2:10" ht="15.75" thickBot="1">
      <c r="B13" s="147" t="s">
        <v>13</v>
      </c>
      <c r="C13" s="165">
        <v>424</v>
      </c>
      <c r="D13" s="164">
        <v>387</v>
      </c>
      <c r="E13" s="3">
        <f t="shared" si="1"/>
        <v>811</v>
      </c>
      <c r="F13" s="98"/>
      <c r="G13" s="147" t="s">
        <v>112</v>
      </c>
      <c r="H13" s="20">
        <f>+C26</f>
        <v>0</v>
      </c>
      <c r="I13" s="3">
        <f>+D26</f>
        <v>30</v>
      </c>
      <c r="J13" s="3">
        <f t="shared" si="0"/>
        <v>30</v>
      </c>
    </row>
    <row r="14" spans="2:10" ht="15.75" thickBot="1">
      <c r="B14" s="147" t="s">
        <v>15</v>
      </c>
      <c r="C14" s="165">
        <v>374</v>
      </c>
      <c r="D14" s="164">
        <v>350</v>
      </c>
      <c r="E14" s="3">
        <f t="shared" si="1"/>
        <v>724</v>
      </c>
      <c r="F14" s="98"/>
      <c r="G14" s="231" t="s">
        <v>14</v>
      </c>
      <c r="H14" s="151">
        <f>SUM(H9:H13)</f>
        <v>5326</v>
      </c>
      <c r="I14" s="150">
        <f>SUM(I9:I13)</f>
        <v>5194</v>
      </c>
      <c r="J14" s="150">
        <f t="shared" si="0"/>
        <v>10520</v>
      </c>
    </row>
    <row r="15" spans="2:6" ht="15.75" thickBot="1">
      <c r="B15" s="147" t="s">
        <v>16</v>
      </c>
      <c r="C15" s="165">
        <v>341</v>
      </c>
      <c r="D15" s="164">
        <v>323</v>
      </c>
      <c r="E15" s="3">
        <f t="shared" si="1"/>
        <v>664</v>
      </c>
      <c r="F15" s="98"/>
    </row>
    <row r="16" spans="2:10" ht="15">
      <c r="B16" s="147" t="s">
        <v>17</v>
      </c>
      <c r="C16" s="165">
        <v>308</v>
      </c>
      <c r="D16" s="164">
        <v>317</v>
      </c>
      <c r="E16" s="3">
        <f t="shared" si="1"/>
        <v>625</v>
      </c>
      <c r="F16" s="98"/>
      <c r="G16" s="221" t="s">
        <v>61</v>
      </c>
      <c r="H16" s="18">
        <f>SUM(C13:C17)</f>
        <v>1773</v>
      </c>
      <c r="I16" s="247"/>
      <c r="J16" s="248"/>
    </row>
    <row r="17" spans="2:10" ht="15">
      <c r="B17" s="147" t="s">
        <v>18</v>
      </c>
      <c r="C17" s="165">
        <v>326</v>
      </c>
      <c r="D17" s="164">
        <v>355</v>
      </c>
      <c r="E17" s="3">
        <f t="shared" si="1"/>
        <v>681</v>
      </c>
      <c r="F17" s="98"/>
      <c r="G17" s="222" t="s">
        <v>62</v>
      </c>
      <c r="H17" s="3">
        <f>SUM(D18:D21)</f>
        <v>1321</v>
      </c>
      <c r="I17" s="247"/>
      <c r="J17" s="248"/>
    </row>
    <row r="18" spans="2:10" ht="15" customHeight="1">
      <c r="B18" s="147" t="s">
        <v>19</v>
      </c>
      <c r="C18" s="165">
        <v>358</v>
      </c>
      <c r="D18" s="164">
        <v>383</v>
      </c>
      <c r="E18" s="3">
        <f t="shared" si="1"/>
        <v>741</v>
      </c>
      <c r="F18" s="98"/>
      <c r="G18" s="222" t="s">
        <v>65</v>
      </c>
      <c r="H18" s="3">
        <f>SUM(E9:E12)</f>
        <v>2754</v>
      </c>
      <c r="I18" s="247"/>
      <c r="J18" s="248"/>
    </row>
    <row r="19" spans="2:10" ht="15">
      <c r="B19" s="147" t="s">
        <v>20</v>
      </c>
      <c r="C19" s="165">
        <v>404</v>
      </c>
      <c r="D19" s="164">
        <v>344</v>
      </c>
      <c r="E19" s="3">
        <f t="shared" si="1"/>
        <v>748</v>
      </c>
      <c r="F19" s="98"/>
      <c r="G19" s="222" t="s">
        <v>59</v>
      </c>
      <c r="H19" s="3">
        <f>SUM(E22:E25)</f>
        <v>1532</v>
      </c>
      <c r="I19" s="247"/>
      <c r="J19" s="249"/>
    </row>
    <row r="20" spans="2:12" ht="15">
      <c r="B20" s="147" t="s">
        <v>21</v>
      </c>
      <c r="C20" s="165">
        <v>344</v>
      </c>
      <c r="D20" s="164">
        <v>296</v>
      </c>
      <c r="E20" s="3">
        <f t="shared" si="1"/>
        <v>640</v>
      </c>
      <c r="F20" s="98"/>
      <c r="G20" s="222" t="s">
        <v>57</v>
      </c>
      <c r="H20" s="3">
        <v>146</v>
      </c>
      <c r="I20" s="247"/>
      <c r="J20" s="249"/>
      <c r="L20" s="21"/>
    </row>
    <row r="21" spans="2:12" ht="15">
      <c r="B21" s="147" t="s">
        <v>22</v>
      </c>
      <c r="C21" s="165">
        <v>272</v>
      </c>
      <c r="D21" s="164">
        <v>298</v>
      </c>
      <c r="E21" s="3">
        <f t="shared" si="1"/>
        <v>570</v>
      </c>
      <c r="F21" s="97"/>
      <c r="G21" s="222" t="s">
        <v>58</v>
      </c>
      <c r="H21" s="3">
        <v>147</v>
      </c>
      <c r="I21" s="247"/>
      <c r="J21" s="249"/>
      <c r="L21" s="21"/>
    </row>
    <row r="22" spans="2:16" ht="15.75" thickBot="1">
      <c r="B22" s="147" t="s">
        <v>23</v>
      </c>
      <c r="C22" s="165">
        <v>233</v>
      </c>
      <c r="D22" s="164">
        <v>212</v>
      </c>
      <c r="E22" s="3">
        <f t="shared" si="1"/>
        <v>445</v>
      </c>
      <c r="F22" s="98"/>
      <c r="G22" s="222" t="s">
        <v>64</v>
      </c>
      <c r="H22" s="220">
        <f>ROUND(E$21/5,0)</f>
        <v>114</v>
      </c>
      <c r="I22" s="247" t="s">
        <v>113</v>
      </c>
      <c r="J22" s="249"/>
      <c r="L22" s="21"/>
      <c r="M22" s="21"/>
      <c r="N22" s="21"/>
      <c r="O22" s="21"/>
      <c r="P22" s="21"/>
    </row>
    <row r="23" spans="2:16" ht="15">
      <c r="B23" s="147" t="s">
        <v>24</v>
      </c>
      <c r="C23" s="165">
        <v>203</v>
      </c>
      <c r="D23" s="164">
        <v>200</v>
      </c>
      <c r="E23" s="3">
        <f t="shared" si="1"/>
        <v>403</v>
      </c>
      <c r="F23" s="98"/>
      <c r="G23" s="224" t="s">
        <v>96</v>
      </c>
      <c r="H23" s="3">
        <v>118</v>
      </c>
      <c r="I23" s="247"/>
      <c r="J23" s="249"/>
      <c r="L23" s="21"/>
      <c r="M23" s="21"/>
      <c r="N23" s="21"/>
      <c r="O23" s="21"/>
      <c r="P23" s="21"/>
    </row>
    <row r="24" spans="2:16" ht="15.75" thickBot="1">
      <c r="B24" s="147" t="s">
        <v>25</v>
      </c>
      <c r="C24" s="165">
        <v>168</v>
      </c>
      <c r="D24" s="164">
        <v>136</v>
      </c>
      <c r="E24" s="3">
        <f t="shared" si="1"/>
        <v>304</v>
      </c>
      <c r="F24" s="98"/>
      <c r="G24" s="223" t="s">
        <v>97</v>
      </c>
      <c r="H24" s="220">
        <v>130</v>
      </c>
      <c r="I24" s="247"/>
      <c r="J24" s="249"/>
      <c r="K24" s="38"/>
      <c r="L24" s="21"/>
      <c r="M24" s="21"/>
      <c r="N24" s="21"/>
      <c r="O24" s="21"/>
      <c r="P24" s="21"/>
    </row>
    <row r="25" spans="2:16" ht="15">
      <c r="B25" s="147" t="s">
        <v>26</v>
      </c>
      <c r="C25" s="165">
        <v>178</v>
      </c>
      <c r="D25" s="164">
        <v>202</v>
      </c>
      <c r="E25" s="3">
        <f t="shared" si="1"/>
        <v>380</v>
      </c>
      <c r="F25" s="98"/>
      <c r="G25" s="38"/>
      <c r="H25" s="38"/>
      <c r="I25" s="38"/>
      <c r="J25" s="38"/>
      <c r="K25" s="38"/>
      <c r="L25" s="21"/>
      <c r="M25" s="21"/>
      <c r="N25" s="21"/>
      <c r="O25" s="21"/>
      <c r="P25" s="21"/>
    </row>
    <row r="26" spans="2:16" ht="15.75" thickBot="1">
      <c r="B26" s="147" t="s">
        <v>112</v>
      </c>
      <c r="C26" s="165">
        <v>0</v>
      </c>
      <c r="D26" s="164">
        <v>30</v>
      </c>
      <c r="E26" s="3">
        <f t="shared" si="1"/>
        <v>30</v>
      </c>
      <c r="F26" s="98"/>
      <c r="G26" s="38" t="s">
        <v>74</v>
      </c>
      <c r="H26" s="38"/>
      <c r="I26" s="38"/>
      <c r="J26" s="38"/>
      <c r="K26" s="38"/>
      <c r="L26" s="21"/>
      <c r="M26" s="21"/>
      <c r="N26" s="21"/>
      <c r="O26" s="21"/>
      <c r="P26" s="21"/>
    </row>
    <row r="27" spans="2:16" ht="15.75" thickBot="1">
      <c r="B27" s="149" t="s">
        <v>14</v>
      </c>
      <c r="C27" s="150">
        <f>SUM(C9:C26)</f>
        <v>5326</v>
      </c>
      <c r="D27" s="151">
        <f>SUM(D9:D26)</f>
        <v>5194</v>
      </c>
      <c r="E27" s="150">
        <f>SUM(E9:E26)</f>
        <v>10520</v>
      </c>
      <c r="F27" s="98"/>
      <c r="G27" s="168"/>
      <c r="H27" s="100"/>
      <c r="I27" s="101"/>
      <c r="J27" s="101"/>
      <c r="K27" s="38"/>
      <c r="L27" s="21"/>
      <c r="M27" s="21"/>
      <c r="N27" s="21"/>
      <c r="O27" s="21"/>
      <c r="P27" s="21"/>
    </row>
    <row r="28" spans="7:16" ht="15.75" thickBot="1">
      <c r="G28" s="102"/>
      <c r="H28" s="43"/>
      <c r="I28" s="43"/>
      <c r="J28" s="43"/>
      <c r="K28" s="38"/>
      <c r="L28" s="21"/>
      <c r="M28" s="21"/>
      <c r="N28" s="21"/>
      <c r="O28" s="21"/>
      <c r="P28" s="21"/>
    </row>
    <row r="29" spans="2:16" ht="32.25" customHeight="1" thickBot="1">
      <c r="B29" s="266" t="s">
        <v>45</v>
      </c>
      <c r="C29" s="268" t="s">
        <v>90</v>
      </c>
      <c r="D29" s="269"/>
      <c r="E29" s="270"/>
      <c r="F29" s="96"/>
      <c r="G29" s="266" t="s">
        <v>45</v>
      </c>
      <c r="H29" s="268" t="s">
        <v>90</v>
      </c>
      <c r="I29" s="269"/>
      <c r="J29" s="270"/>
      <c r="K29" s="38"/>
      <c r="L29" s="21"/>
      <c r="M29" s="21"/>
      <c r="N29" s="21"/>
      <c r="O29" s="21"/>
      <c r="P29" s="21"/>
    </row>
    <row r="30" spans="2:16" ht="18" customHeight="1" thickBot="1">
      <c r="B30" s="267"/>
      <c r="C30" s="190" t="s">
        <v>2</v>
      </c>
      <c r="D30" s="191" t="s">
        <v>3</v>
      </c>
      <c r="E30" s="192" t="s">
        <v>34</v>
      </c>
      <c r="F30" s="43"/>
      <c r="G30" s="267"/>
      <c r="H30" s="190" t="s">
        <v>2</v>
      </c>
      <c r="I30" s="191" t="s">
        <v>3</v>
      </c>
      <c r="J30" s="192" t="s">
        <v>4</v>
      </c>
      <c r="K30" s="38"/>
      <c r="L30" s="21"/>
      <c r="M30" s="21"/>
      <c r="N30" s="21"/>
      <c r="O30" s="21"/>
      <c r="P30" s="21"/>
    </row>
    <row r="31" spans="2:10" ht="15">
      <c r="B31" s="193" t="s">
        <v>5</v>
      </c>
      <c r="C31" s="18">
        <f aca="true" t="shared" si="2" ref="C31:D48">ROUND(C9*84%,0)</f>
        <v>245</v>
      </c>
      <c r="D31" s="182">
        <f t="shared" si="2"/>
        <v>206</v>
      </c>
      <c r="E31" s="18">
        <f>SUM(C31:D31)</f>
        <v>451</v>
      </c>
      <c r="F31" s="98"/>
      <c r="G31" s="237" t="s">
        <v>6</v>
      </c>
      <c r="H31" s="18">
        <f>SUM(C31:C32)</f>
        <v>538</v>
      </c>
      <c r="I31" s="241">
        <f>SUM(D31:D32)</f>
        <v>507</v>
      </c>
      <c r="J31" s="18">
        <f>SUM(H31:I31)</f>
        <v>1045</v>
      </c>
    </row>
    <row r="32" spans="2:10" ht="15">
      <c r="B32" s="194" t="s">
        <v>7</v>
      </c>
      <c r="C32" s="3">
        <f t="shared" si="2"/>
        <v>293</v>
      </c>
      <c r="D32" s="20">
        <f t="shared" si="2"/>
        <v>301</v>
      </c>
      <c r="E32" s="3">
        <f aca="true" t="shared" si="3" ref="E32:E48">SUM(C32:D32)</f>
        <v>594</v>
      </c>
      <c r="F32" s="98"/>
      <c r="G32" s="238" t="s">
        <v>8</v>
      </c>
      <c r="H32" s="3">
        <f>SUM(C33:C34)</f>
        <v>631</v>
      </c>
      <c r="I32" s="4">
        <f>SUM(D33:D34)</f>
        <v>637</v>
      </c>
      <c r="J32" s="3">
        <f>SUM(H32:I32)</f>
        <v>1268</v>
      </c>
    </row>
    <row r="33" spans="2:10" ht="15">
      <c r="B33" s="193" t="s">
        <v>60</v>
      </c>
      <c r="C33" s="3">
        <f t="shared" si="2"/>
        <v>291</v>
      </c>
      <c r="D33" s="20">
        <f t="shared" si="2"/>
        <v>291</v>
      </c>
      <c r="E33" s="3">
        <f t="shared" si="3"/>
        <v>582</v>
      </c>
      <c r="F33" s="98"/>
      <c r="G33" s="238" t="s">
        <v>10</v>
      </c>
      <c r="H33" s="3">
        <f>SUM(C35:C43)</f>
        <v>2646</v>
      </c>
      <c r="I33" s="4">
        <f>SUM(D35:D43)</f>
        <v>2564</v>
      </c>
      <c r="J33" s="3">
        <f>SUM(H33:I33)</f>
        <v>5210</v>
      </c>
    </row>
    <row r="34" spans="2:10" ht="15">
      <c r="B34" s="193" t="s">
        <v>11</v>
      </c>
      <c r="C34" s="3">
        <f t="shared" si="2"/>
        <v>340</v>
      </c>
      <c r="D34" s="20">
        <f t="shared" si="2"/>
        <v>346</v>
      </c>
      <c r="E34" s="3">
        <f t="shared" si="3"/>
        <v>686</v>
      </c>
      <c r="F34" s="98"/>
      <c r="G34" s="238" t="s">
        <v>12</v>
      </c>
      <c r="H34" s="3">
        <f>SUM(C44:C47)</f>
        <v>658</v>
      </c>
      <c r="I34" s="4">
        <f>SUM(D44:D47)</f>
        <v>630</v>
      </c>
      <c r="J34" s="3">
        <f>SUM(H34:I34)</f>
        <v>1288</v>
      </c>
    </row>
    <row r="35" spans="2:10" ht="15.75" thickBot="1">
      <c r="B35" s="193" t="s">
        <v>13</v>
      </c>
      <c r="C35" s="3">
        <f t="shared" si="2"/>
        <v>356</v>
      </c>
      <c r="D35" s="20">
        <f t="shared" si="2"/>
        <v>325</v>
      </c>
      <c r="E35" s="3">
        <f t="shared" si="3"/>
        <v>681</v>
      </c>
      <c r="F35" s="98"/>
      <c r="G35" s="193" t="s">
        <v>112</v>
      </c>
      <c r="H35" s="3">
        <f>+C48</f>
        <v>0</v>
      </c>
      <c r="I35" s="4">
        <f>+D48</f>
        <v>25</v>
      </c>
      <c r="J35" s="3">
        <f>SUM(H35:I35)</f>
        <v>25</v>
      </c>
    </row>
    <row r="36" spans="2:10" ht="15.75" thickBot="1">
      <c r="B36" s="193" t="s">
        <v>15</v>
      </c>
      <c r="C36" s="3">
        <f t="shared" si="2"/>
        <v>314</v>
      </c>
      <c r="D36" s="20">
        <f t="shared" si="2"/>
        <v>294</v>
      </c>
      <c r="E36" s="3">
        <f t="shared" si="3"/>
        <v>608</v>
      </c>
      <c r="F36" s="98"/>
      <c r="G36" s="195" t="s">
        <v>14</v>
      </c>
      <c r="H36" s="196">
        <f>SUM(H31:H35)</f>
        <v>4473</v>
      </c>
      <c r="I36" s="200">
        <f>SUM(I31:I35)</f>
        <v>4363</v>
      </c>
      <c r="J36" s="196">
        <f>SUM(J31:J35)</f>
        <v>8836</v>
      </c>
    </row>
    <row r="37" spans="2:6" ht="15.75" thickBot="1">
      <c r="B37" s="193" t="s">
        <v>16</v>
      </c>
      <c r="C37" s="3">
        <f t="shared" si="2"/>
        <v>286</v>
      </c>
      <c r="D37" s="20">
        <f t="shared" si="2"/>
        <v>271</v>
      </c>
      <c r="E37" s="3">
        <f t="shared" si="3"/>
        <v>557</v>
      </c>
      <c r="F37" s="98"/>
    </row>
    <row r="38" spans="2:10" ht="15">
      <c r="B38" s="193" t="s">
        <v>17</v>
      </c>
      <c r="C38" s="3">
        <f t="shared" si="2"/>
        <v>259</v>
      </c>
      <c r="D38" s="20">
        <f t="shared" si="2"/>
        <v>266</v>
      </c>
      <c r="E38" s="3">
        <f t="shared" si="3"/>
        <v>525</v>
      </c>
      <c r="F38" s="98"/>
      <c r="G38" s="225" t="s">
        <v>61</v>
      </c>
      <c r="H38" s="18">
        <f>SUM(C35:C39)</f>
        <v>1489</v>
      </c>
      <c r="I38" s="188" t="s">
        <v>66</v>
      </c>
      <c r="J38" s="5"/>
    </row>
    <row r="39" spans="2:10" ht="15">
      <c r="B39" s="193" t="s">
        <v>18</v>
      </c>
      <c r="C39" s="3">
        <f t="shared" si="2"/>
        <v>274</v>
      </c>
      <c r="D39" s="20">
        <f t="shared" si="2"/>
        <v>298</v>
      </c>
      <c r="E39" s="3">
        <f t="shared" si="3"/>
        <v>572</v>
      </c>
      <c r="F39" s="98"/>
      <c r="G39" s="226" t="s">
        <v>62</v>
      </c>
      <c r="H39" s="3">
        <f>SUM(D40:D43)</f>
        <v>1110</v>
      </c>
      <c r="I39" s="188" t="s">
        <v>66</v>
      </c>
      <c r="J39" s="5"/>
    </row>
    <row r="40" spans="2:10" ht="15">
      <c r="B40" s="193" t="s">
        <v>19</v>
      </c>
      <c r="C40" s="3">
        <f t="shared" si="2"/>
        <v>301</v>
      </c>
      <c r="D40" s="20">
        <f t="shared" si="2"/>
        <v>322</v>
      </c>
      <c r="E40" s="3">
        <f t="shared" si="3"/>
        <v>623</v>
      </c>
      <c r="F40" s="98"/>
      <c r="G40" s="226" t="s">
        <v>65</v>
      </c>
      <c r="H40" s="3">
        <f>SUM(E31:E34)</f>
        <v>2313</v>
      </c>
      <c r="I40" s="188" t="s">
        <v>66</v>
      </c>
      <c r="J40" s="5"/>
    </row>
    <row r="41" spans="2:9" ht="15">
      <c r="B41" s="193" t="s">
        <v>20</v>
      </c>
      <c r="C41" s="3">
        <f t="shared" si="2"/>
        <v>339</v>
      </c>
      <c r="D41" s="20">
        <f t="shared" si="2"/>
        <v>289</v>
      </c>
      <c r="E41" s="3">
        <f t="shared" si="3"/>
        <v>628</v>
      </c>
      <c r="F41" s="98"/>
      <c r="G41" s="226" t="s">
        <v>59</v>
      </c>
      <c r="H41" s="3">
        <f>SUM(E44:E47)</f>
        <v>1288</v>
      </c>
      <c r="I41" s="188" t="s">
        <v>66</v>
      </c>
    </row>
    <row r="42" spans="2:10" ht="15">
      <c r="B42" s="193" t="s">
        <v>21</v>
      </c>
      <c r="C42" s="3">
        <f t="shared" si="2"/>
        <v>289</v>
      </c>
      <c r="D42" s="20">
        <f t="shared" si="2"/>
        <v>249</v>
      </c>
      <c r="E42" s="3">
        <f t="shared" si="3"/>
        <v>538</v>
      </c>
      <c r="F42" s="98"/>
      <c r="G42" s="226" t="s">
        <v>57</v>
      </c>
      <c r="H42" s="3">
        <f>ROUND(H$20*84%,0)</f>
        <v>123</v>
      </c>
      <c r="I42" s="188" t="s">
        <v>63</v>
      </c>
      <c r="J42" s="103"/>
    </row>
    <row r="43" spans="2:10" ht="15">
      <c r="B43" s="193" t="s">
        <v>22</v>
      </c>
      <c r="C43" s="3">
        <f t="shared" si="2"/>
        <v>228</v>
      </c>
      <c r="D43" s="20">
        <f t="shared" si="2"/>
        <v>250</v>
      </c>
      <c r="E43" s="3">
        <f t="shared" si="3"/>
        <v>478</v>
      </c>
      <c r="F43" s="98"/>
      <c r="G43" s="226" t="s">
        <v>58</v>
      </c>
      <c r="H43" s="3">
        <f>ROUND(H$21*84%,0)</f>
        <v>123</v>
      </c>
      <c r="I43" s="188" t="s">
        <v>63</v>
      </c>
      <c r="J43" s="103"/>
    </row>
    <row r="44" spans="2:10" ht="15.75" thickBot="1">
      <c r="B44" s="193" t="s">
        <v>23</v>
      </c>
      <c r="C44" s="3">
        <f t="shared" si="2"/>
        <v>196</v>
      </c>
      <c r="D44" s="20">
        <f t="shared" si="2"/>
        <v>178</v>
      </c>
      <c r="E44" s="3">
        <f t="shared" si="3"/>
        <v>374</v>
      </c>
      <c r="F44" s="98"/>
      <c r="G44" s="226" t="s">
        <v>64</v>
      </c>
      <c r="H44" s="220">
        <f>ROUND(H$22*84%,0)</f>
        <v>96</v>
      </c>
      <c r="I44" s="247" t="s">
        <v>113</v>
      </c>
      <c r="J44" s="103"/>
    </row>
    <row r="45" spans="2:10" ht="15">
      <c r="B45" s="193" t="s">
        <v>24</v>
      </c>
      <c r="C45" s="3">
        <f t="shared" si="2"/>
        <v>171</v>
      </c>
      <c r="D45" s="20">
        <f t="shared" si="2"/>
        <v>168</v>
      </c>
      <c r="E45" s="3">
        <f t="shared" si="3"/>
        <v>339</v>
      </c>
      <c r="F45" s="98"/>
      <c r="G45" s="228" t="s">
        <v>96</v>
      </c>
      <c r="H45" s="3">
        <f>ROUND(H$23*84%,0)</f>
        <v>99</v>
      </c>
      <c r="I45" s="64"/>
      <c r="J45" s="62"/>
    </row>
    <row r="46" spans="2:12" ht="15.75" thickBot="1">
      <c r="B46" s="193" t="s">
        <v>25</v>
      </c>
      <c r="C46" s="3">
        <f t="shared" si="2"/>
        <v>141</v>
      </c>
      <c r="D46" s="20">
        <f t="shared" si="2"/>
        <v>114</v>
      </c>
      <c r="E46" s="3">
        <f t="shared" si="3"/>
        <v>255</v>
      </c>
      <c r="F46" s="98"/>
      <c r="G46" s="227" t="s">
        <v>97</v>
      </c>
      <c r="H46" s="220">
        <f>ROUND(H$24*84%,0)</f>
        <v>109</v>
      </c>
      <c r="I46" s="38"/>
      <c r="J46" s="38"/>
      <c r="K46" s="104"/>
      <c r="L46" s="104"/>
    </row>
    <row r="47" spans="2:12" ht="15">
      <c r="B47" s="193" t="s">
        <v>26</v>
      </c>
      <c r="C47" s="3">
        <f t="shared" si="2"/>
        <v>150</v>
      </c>
      <c r="D47" s="20">
        <f t="shared" si="2"/>
        <v>170</v>
      </c>
      <c r="E47" s="3">
        <f t="shared" si="3"/>
        <v>320</v>
      </c>
      <c r="F47" s="98"/>
      <c r="K47" s="21"/>
      <c r="L47" s="21"/>
    </row>
    <row r="48" spans="2:12" ht="15.75" thickBot="1">
      <c r="B48" s="193" t="s">
        <v>112</v>
      </c>
      <c r="C48" s="3">
        <f t="shared" si="2"/>
        <v>0</v>
      </c>
      <c r="D48" s="20">
        <f t="shared" si="2"/>
        <v>25</v>
      </c>
      <c r="E48" s="3">
        <f t="shared" si="3"/>
        <v>25</v>
      </c>
      <c r="F48" s="98"/>
      <c r="K48" s="21"/>
      <c r="L48" s="21"/>
    </row>
    <row r="49" spans="2:12" ht="15.75" thickBot="1">
      <c r="B49" s="195" t="s">
        <v>14</v>
      </c>
      <c r="C49" s="196">
        <f>SUM(C31:C48)</f>
        <v>4473</v>
      </c>
      <c r="D49" s="196">
        <f>SUM(D31:D48)</f>
        <v>4363</v>
      </c>
      <c r="E49" s="196">
        <f>SUM(E31:E48)</f>
        <v>8836</v>
      </c>
      <c r="F49" s="180">
        <v>0.84</v>
      </c>
      <c r="G49" s="39"/>
      <c r="K49" s="21"/>
      <c r="L49" s="21"/>
    </row>
    <row r="50" spans="7:16" ht="15.75" thickBot="1">
      <c r="G50" s="102"/>
      <c r="H50" s="43"/>
      <c r="I50" s="43"/>
      <c r="J50" s="43"/>
      <c r="K50" s="38"/>
      <c r="L50" s="21"/>
      <c r="M50" s="21"/>
      <c r="N50" s="21"/>
      <c r="O50" s="21"/>
      <c r="P50" s="21"/>
    </row>
    <row r="51" spans="2:16" ht="30.75" customHeight="1" thickBot="1">
      <c r="B51" s="266" t="s">
        <v>45</v>
      </c>
      <c r="C51" s="268" t="s">
        <v>76</v>
      </c>
      <c r="D51" s="274"/>
      <c r="E51" s="275"/>
      <c r="G51" s="266" t="s">
        <v>45</v>
      </c>
      <c r="H51" s="268" t="s">
        <v>76</v>
      </c>
      <c r="I51" s="274"/>
      <c r="J51" s="275"/>
      <c r="K51" s="38"/>
      <c r="L51" s="21"/>
      <c r="M51" s="21"/>
      <c r="N51" s="21"/>
      <c r="O51" s="21"/>
      <c r="P51" s="21"/>
    </row>
    <row r="52" spans="2:16" ht="15.75" thickBot="1">
      <c r="B52" s="267"/>
      <c r="C52" s="190" t="s">
        <v>2</v>
      </c>
      <c r="D52" s="191" t="s">
        <v>35</v>
      </c>
      <c r="E52" s="192" t="s">
        <v>34</v>
      </c>
      <c r="G52" s="267"/>
      <c r="H52" s="190" t="s">
        <v>2</v>
      </c>
      <c r="I52" s="191" t="s">
        <v>3</v>
      </c>
      <c r="J52" s="192" t="s">
        <v>4</v>
      </c>
      <c r="K52" s="38"/>
      <c r="L52" s="21"/>
      <c r="M52" s="21"/>
      <c r="N52" s="21"/>
      <c r="O52" s="21"/>
      <c r="P52" s="21"/>
    </row>
    <row r="53" spans="2:16" ht="15">
      <c r="B53" s="193" t="s">
        <v>5</v>
      </c>
      <c r="C53" s="18">
        <f aca="true" t="shared" si="4" ref="C53:D70">ROUND(C9*16%,0)</f>
        <v>47</v>
      </c>
      <c r="D53" s="182">
        <f t="shared" si="4"/>
        <v>39</v>
      </c>
      <c r="E53" s="18">
        <f>+D53+C53</f>
        <v>86</v>
      </c>
      <c r="F53" s="143"/>
      <c r="G53" s="197" t="s">
        <v>6</v>
      </c>
      <c r="H53" s="4">
        <f>SUM(C53:C54)</f>
        <v>103</v>
      </c>
      <c r="I53" s="18">
        <f>SUM(D53:D54)</f>
        <v>96</v>
      </c>
      <c r="J53" s="18">
        <f>SUM(H53:I53)</f>
        <v>199</v>
      </c>
      <c r="K53" s="38"/>
      <c r="L53" s="21"/>
      <c r="M53" s="21"/>
      <c r="N53" s="21"/>
      <c r="O53" s="21"/>
      <c r="P53" s="21"/>
    </row>
    <row r="54" spans="2:16" ht="15">
      <c r="B54" s="194" t="s">
        <v>7</v>
      </c>
      <c r="C54" s="3">
        <f t="shared" si="4"/>
        <v>56</v>
      </c>
      <c r="D54" s="20">
        <f t="shared" si="4"/>
        <v>57</v>
      </c>
      <c r="E54" s="3">
        <f>+D54+C54</f>
        <v>113</v>
      </c>
      <c r="F54" s="143"/>
      <c r="G54" s="198" t="s">
        <v>8</v>
      </c>
      <c r="H54" s="4">
        <f>SUM(C55:C56)</f>
        <v>121</v>
      </c>
      <c r="I54" s="3">
        <f>SUM(D55:D56)</f>
        <v>121</v>
      </c>
      <c r="J54" s="3">
        <f>SUM(H54:I54)</f>
        <v>242</v>
      </c>
      <c r="K54" s="38"/>
      <c r="L54" s="21"/>
      <c r="M54" s="21"/>
      <c r="N54" s="21"/>
      <c r="O54" s="21"/>
      <c r="P54" s="21"/>
    </row>
    <row r="55" spans="2:16" ht="15">
      <c r="B55" s="193" t="s">
        <v>60</v>
      </c>
      <c r="C55" s="3">
        <f t="shared" si="4"/>
        <v>56</v>
      </c>
      <c r="D55" s="20">
        <f t="shared" si="4"/>
        <v>55</v>
      </c>
      <c r="E55" s="3">
        <f aca="true" t="shared" si="5" ref="E55:E69">+D55+C55</f>
        <v>111</v>
      </c>
      <c r="F55" s="143"/>
      <c r="G55" s="198" t="s">
        <v>10</v>
      </c>
      <c r="H55" s="4">
        <f>SUM(C57:C65)</f>
        <v>505</v>
      </c>
      <c r="I55" s="3">
        <f>SUM(D57:D65)</f>
        <v>489</v>
      </c>
      <c r="J55" s="3">
        <f>SUM(H55:I55)</f>
        <v>994</v>
      </c>
      <c r="K55" s="38"/>
      <c r="L55" s="21"/>
      <c r="M55" s="21"/>
      <c r="N55" s="21"/>
      <c r="O55" s="21"/>
      <c r="P55" s="21"/>
    </row>
    <row r="56" spans="2:16" ht="15">
      <c r="B56" s="193" t="s">
        <v>11</v>
      </c>
      <c r="C56" s="3">
        <f t="shared" si="4"/>
        <v>65</v>
      </c>
      <c r="D56" s="20">
        <f t="shared" si="4"/>
        <v>66</v>
      </c>
      <c r="E56" s="3">
        <f t="shared" si="5"/>
        <v>131</v>
      </c>
      <c r="F56" s="143"/>
      <c r="G56" s="198" t="s">
        <v>12</v>
      </c>
      <c r="H56" s="4">
        <f>SUM(C66:C69)</f>
        <v>124</v>
      </c>
      <c r="I56" s="3">
        <f>SUM(D66:D69)</f>
        <v>120</v>
      </c>
      <c r="J56" s="3">
        <f>SUM(H56:I56)</f>
        <v>244</v>
      </c>
      <c r="K56" s="38"/>
      <c r="L56" s="21"/>
      <c r="M56" s="21"/>
      <c r="N56" s="21"/>
      <c r="O56" s="21"/>
      <c r="P56" s="21"/>
    </row>
    <row r="57" spans="2:16" ht="15.75" thickBot="1">
      <c r="B57" s="193" t="s">
        <v>13</v>
      </c>
      <c r="C57" s="3">
        <f t="shared" si="4"/>
        <v>68</v>
      </c>
      <c r="D57" s="20">
        <f t="shared" si="4"/>
        <v>62</v>
      </c>
      <c r="E57" s="3">
        <f t="shared" si="5"/>
        <v>130</v>
      </c>
      <c r="F57" s="143"/>
      <c r="G57" s="193" t="s">
        <v>112</v>
      </c>
      <c r="H57" s="3">
        <f>+C70</f>
        <v>0</v>
      </c>
      <c r="I57" s="4">
        <f>+D70</f>
        <v>5</v>
      </c>
      <c r="J57" s="3">
        <f>SUM(H57:I57)</f>
        <v>5</v>
      </c>
      <c r="K57" s="38"/>
      <c r="L57" s="21"/>
      <c r="M57" s="21"/>
      <c r="N57" s="21"/>
      <c r="O57" s="21"/>
      <c r="P57" s="21"/>
    </row>
    <row r="58" spans="2:16" ht="15.75" thickBot="1">
      <c r="B58" s="193" t="s">
        <v>15</v>
      </c>
      <c r="C58" s="3">
        <f t="shared" si="4"/>
        <v>60</v>
      </c>
      <c r="D58" s="20">
        <f t="shared" si="4"/>
        <v>56</v>
      </c>
      <c r="E58" s="3">
        <f t="shared" si="5"/>
        <v>116</v>
      </c>
      <c r="F58" s="143"/>
      <c r="G58" s="195" t="s">
        <v>14</v>
      </c>
      <c r="H58" s="196">
        <f>SUM(H53:H57)</f>
        <v>853</v>
      </c>
      <c r="I58" s="200">
        <f>SUM(I53:I57)</f>
        <v>831</v>
      </c>
      <c r="J58" s="196">
        <f>SUM(J53:J57)</f>
        <v>1684</v>
      </c>
      <c r="K58" s="38"/>
      <c r="L58" s="21"/>
      <c r="M58" s="21"/>
      <c r="N58" s="21"/>
      <c r="O58" s="21"/>
      <c r="P58" s="21"/>
    </row>
    <row r="59" spans="2:16" ht="15.75" thickBot="1">
      <c r="B59" s="193" t="s">
        <v>16</v>
      </c>
      <c r="C59" s="3">
        <f t="shared" si="4"/>
        <v>55</v>
      </c>
      <c r="D59" s="20">
        <f t="shared" si="4"/>
        <v>52</v>
      </c>
      <c r="E59" s="3">
        <f t="shared" si="5"/>
        <v>107</v>
      </c>
      <c r="F59" s="143"/>
      <c r="K59" s="38"/>
      <c r="N59" s="21"/>
      <c r="O59" s="21"/>
      <c r="P59" s="21"/>
    </row>
    <row r="60" spans="2:16" ht="15">
      <c r="B60" s="193" t="s">
        <v>17</v>
      </c>
      <c r="C60" s="3">
        <f t="shared" si="4"/>
        <v>49</v>
      </c>
      <c r="D60" s="20">
        <f t="shared" si="4"/>
        <v>51</v>
      </c>
      <c r="E60" s="3">
        <f t="shared" si="5"/>
        <v>100</v>
      </c>
      <c r="F60" s="143"/>
      <c r="G60" s="225" t="s">
        <v>61</v>
      </c>
      <c r="H60" s="18">
        <f>SUM(C57:C61)</f>
        <v>284</v>
      </c>
      <c r="I60" s="188"/>
      <c r="J60" s="5"/>
      <c r="K60" s="38"/>
      <c r="N60" s="21"/>
      <c r="O60" s="21"/>
      <c r="P60" s="21"/>
    </row>
    <row r="61" spans="2:16" ht="15">
      <c r="B61" s="193" t="s">
        <v>18</v>
      </c>
      <c r="C61" s="3">
        <f t="shared" si="4"/>
        <v>52</v>
      </c>
      <c r="D61" s="20">
        <f t="shared" si="4"/>
        <v>57</v>
      </c>
      <c r="E61" s="3">
        <f t="shared" si="5"/>
        <v>109</v>
      </c>
      <c r="F61" s="143"/>
      <c r="G61" s="226" t="s">
        <v>62</v>
      </c>
      <c r="H61" s="3">
        <f>SUM(D62:D65)</f>
        <v>211</v>
      </c>
      <c r="I61" s="188"/>
      <c r="J61" s="5"/>
      <c r="K61" s="38"/>
      <c r="L61" s="21"/>
      <c r="M61" s="21"/>
      <c r="N61" s="21"/>
      <c r="O61" s="21"/>
      <c r="P61" s="21"/>
    </row>
    <row r="62" spans="2:16" ht="15">
      <c r="B62" s="193" t="s">
        <v>19</v>
      </c>
      <c r="C62" s="3">
        <f t="shared" si="4"/>
        <v>57</v>
      </c>
      <c r="D62" s="20">
        <f t="shared" si="4"/>
        <v>61</v>
      </c>
      <c r="E62" s="3">
        <f t="shared" si="5"/>
        <v>118</v>
      </c>
      <c r="F62" s="143"/>
      <c r="G62" s="226" t="s">
        <v>65</v>
      </c>
      <c r="H62" s="3">
        <f>SUM(E53:E56)</f>
        <v>441</v>
      </c>
      <c r="I62" s="188"/>
      <c r="J62" s="5"/>
      <c r="K62" s="38"/>
      <c r="L62" s="21"/>
      <c r="M62" s="21"/>
      <c r="N62" s="21"/>
      <c r="O62" s="21"/>
      <c r="P62" s="21"/>
    </row>
    <row r="63" spans="2:16" ht="15">
      <c r="B63" s="193" t="s">
        <v>20</v>
      </c>
      <c r="C63" s="3">
        <f t="shared" si="4"/>
        <v>65</v>
      </c>
      <c r="D63" s="20">
        <f t="shared" si="4"/>
        <v>55</v>
      </c>
      <c r="E63" s="3">
        <f t="shared" si="5"/>
        <v>120</v>
      </c>
      <c r="F63" s="143"/>
      <c r="G63" s="226" t="s">
        <v>59</v>
      </c>
      <c r="H63" s="3">
        <f>SUM(E66:E69)</f>
        <v>244</v>
      </c>
      <c r="I63" s="188"/>
      <c r="K63" s="38"/>
      <c r="L63" s="21"/>
      <c r="M63" s="21"/>
      <c r="N63" s="21"/>
      <c r="O63" s="21"/>
      <c r="P63" s="21"/>
    </row>
    <row r="64" spans="2:16" ht="15">
      <c r="B64" s="193" t="s">
        <v>21</v>
      </c>
      <c r="C64" s="3">
        <f t="shared" si="4"/>
        <v>55</v>
      </c>
      <c r="D64" s="20">
        <f t="shared" si="4"/>
        <v>47</v>
      </c>
      <c r="E64" s="3">
        <f t="shared" si="5"/>
        <v>102</v>
      </c>
      <c r="F64" s="143"/>
      <c r="G64" s="226" t="s">
        <v>57</v>
      </c>
      <c r="H64" s="3">
        <f>ROUND(H$20*16%,0)</f>
        <v>23</v>
      </c>
      <c r="I64" s="188"/>
      <c r="J64" s="43"/>
      <c r="K64" s="38"/>
      <c r="L64" s="21"/>
      <c r="M64" s="21"/>
      <c r="N64" s="21"/>
      <c r="O64" s="21"/>
      <c r="P64" s="21"/>
    </row>
    <row r="65" spans="2:16" ht="15">
      <c r="B65" s="193" t="s">
        <v>22</v>
      </c>
      <c r="C65" s="3">
        <f t="shared" si="4"/>
        <v>44</v>
      </c>
      <c r="D65" s="20">
        <f t="shared" si="4"/>
        <v>48</v>
      </c>
      <c r="E65" s="3">
        <f t="shared" si="5"/>
        <v>92</v>
      </c>
      <c r="F65" s="143"/>
      <c r="G65" s="226" t="s">
        <v>58</v>
      </c>
      <c r="H65" s="3">
        <f>ROUND(H$21*16%,0)</f>
        <v>24</v>
      </c>
      <c r="I65" s="188"/>
      <c r="J65" s="43"/>
      <c r="K65" s="38"/>
      <c r="L65" s="22"/>
      <c r="M65" s="21"/>
      <c r="N65" s="21"/>
      <c r="O65" s="21"/>
      <c r="P65" s="21"/>
    </row>
    <row r="66" spans="2:16" ht="15.75" thickBot="1">
      <c r="B66" s="193" t="s">
        <v>23</v>
      </c>
      <c r="C66" s="3">
        <f t="shared" si="4"/>
        <v>37</v>
      </c>
      <c r="D66" s="20">
        <f t="shared" si="4"/>
        <v>34</v>
      </c>
      <c r="E66" s="3">
        <f t="shared" si="5"/>
        <v>71</v>
      </c>
      <c r="F66" s="143"/>
      <c r="G66" s="226" t="s">
        <v>64</v>
      </c>
      <c r="H66" s="220">
        <f>ROUND(H$22*16%,0)</f>
        <v>18</v>
      </c>
      <c r="I66" s="247" t="s">
        <v>113</v>
      </c>
      <c r="J66" s="43"/>
      <c r="K66" s="38"/>
      <c r="L66" s="21"/>
      <c r="M66" s="21"/>
      <c r="N66" s="21"/>
      <c r="O66" s="21"/>
      <c r="P66" s="21"/>
    </row>
    <row r="67" spans="2:16" ht="15">
      <c r="B67" s="193" t="s">
        <v>24</v>
      </c>
      <c r="C67" s="3">
        <f t="shared" si="4"/>
        <v>32</v>
      </c>
      <c r="D67" s="20">
        <f t="shared" si="4"/>
        <v>32</v>
      </c>
      <c r="E67" s="3">
        <f t="shared" si="5"/>
        <v>64</v>
      </c>
      <c r="F67" s="143"/>
      <c r="G67" s="228" t="s">
        <v>96</v>
      </c>
      <c r="H67" s="3">
        <f>ROUND(H$23*16%,0)</f>
        <v>19</v>
      </c>
      <c r="I67" s="43"/>
      <c r="J67" s="43"/>
      <c r="K67" s="38"/>
      <c r="L67" s="21"/>
      <c r="M67" s="21"/>
      <c r="N67" s="21"/>
      <c r="O67" s="21"/>
      <c r="P67" s="21"/>
    </row>
    <row r="68" spans="2:16" ht="15.75" thickBot="1">
      <c r="B68" s="193" t="s">
        <v>25</v>
      </c>
      <c r="C68" s="3">
        <f t="shared" si="4"/>
        <v>27</v>
      </c>
      <c r="D68" s="20">
        <f t="shared" si="4"/>
        <v>22</v>
      </c>
      <c r="E68" s="3">
        <f t="shared" si="5"/>
        <v>49</v>
      </c>
      <c r="F68" s="143"/>
      <c r="G68" s="227" t="s">
        <v>97</v>
      </c>
      <c r="H68" s="220">
        <f>ROUND(H$24*16%,0)</f>
        <v>21</v>
      </c>
      <c r="I68" s="43"/>
      <c r="J68" s="43"/>
      <c r="K68" s="38"/>
      <c r="L68" s="21"/>
      <c r="M68" s="21"/>
      <c r="N68" s="21"/>
      <c r="O68" s="21"/>
      <c r="P68" s="21"/>
    </row>
    <row r="69" spans="2:16" ht="15">
      <c r="B69" s="193" t="s">
        <v>26</v>
      </c>
      <c r="C69" s="3">
        <f t="shared" si="4"/>
        <v>28</v>
      </c>
      <c r="D69" s="20">
        <f t="shared" si="4"/>
        <v>32</v>
      </c>
      <c r="E69" s="3">
        <f t="shared" si="5"/>
        <v>60</v>
      </c>
      <c r="F69" s="143"/>
      <c r="G69" s="102"/>
      <c r="H69" s="43"/>
      <c r="I69" s="43"/>
      <c r="J69" s="43"/>
      <c r="K69" s="38"/>
      <c r="L69" s="21"/>
      <c r="M69" s="21"/>
      <c r="N69" s="21"/>
      <c r="O69" s="21"/>
      <c r="P69" s="21"/>
    </row>
    <row r="70" spans="2:16" ht="15.75" thickBot="1">
      <c r="B70" s="193" t="s">
        <v>112</v>
      </c>
      <c r="C70" s="3">
        <f t="shared" si="4"/>
        <v>0</v>
      </c>
      <c r="D70" s="20">
        <f t="shared" si="4"/>
        <v>5</v>
      </c>
      <c r="E70" s="3">
        <f>+D70+C70</f>
        <v>5</v>
      </c>
      <c r="F70" s="143"/>
      <c r="G70" s="102"/>
      <c r="H70" s="43"/>
      <c r="I70" s="43"/>
      <c r="J70" s="43"/>
      <c r="K70" s="38"/>
      <c r="L70" s="21"/>
      <c r="M70" s="21"/>
      <c r="N70" s="21"/>
      <c r="O70" s="21"/>
      <c r="P70" s="21"/>
    </row>
    <row r="71" spans="2:16" ht="15.75" thickBot="1">
      <c r="B71" s="195" t="s">
        <v>14</v>
      </c>
      <c r="C71" s="196">
        <f>SUM(C53:C70)</f>
        <v>853</v>
      </c>
      <c r="D71" s="196">
        <f>SUM(D53:D70)</f>
        <v>831</v>
      </c>
      <c r="E71" s="196">
        <f>SUM(E53:E70)</f>
        <v>1684</v>
      </c>
      <c r="F71" s="181">
        <v>0.16</v>
      </c>
      <c r="G71" s="102"/>
      <c r="H71" s="43"/>
      <c r="I71" s="43"/>
      <c r="J71" s="43"/>
      <c r="K71" s="38"/>
      <c r="L71" s="21"/>
      <c r="M71" s="21"/>
      <c r="N71" s="21"/>
      <c r="O71" s="21"/>
      <c r="P71" s="21"/>
    </row>
    <row r="72" spans="7:16" ht="15">
      <c r="G72" s="102"/>
      <c r="H72" s="43"/>
      <c r="I72" s="43"/>
      <c r="J72" s="43"/>
      <c r="K72" s="38"/>
      <c r="L72" s="21"/>
      <c r="M72" s="21"/>
      <c r="N72" s="21"/>
      <c r="O72" s="21"/>
      <c r="P72" s="21"/>
    </row>
    <row r="93" spans="2:12" ht="15">
      <c r="B93" s="21"/>
      <c r="G93" s="39"/>
      <c r="K93" s="21"/>
      <c r="L93" s="21"/>
    </row>
    <row r="94" spans="2:12" ht="15">
      <c r="B94" s="21"/>
      <c r="K94" s="21"/>
      <c r="L94" s="21"/>
    </row>
    <row r="95" spans="2:12" ht="15">
      <c r="B95" s="21"/>
      <c r="K95" s="21"/>
      <c r="L95" s="21"/>
    </row>
    <row r="96" spans="2:12" ht="15">
      <c r="B96" s="21"/>
      <c r="K96" s="104"/>
      <c r="L96" s="104"/>
    </row>
    <row r="97" spans="2:12" ht="15">
      <c r="B97" s="21"/>
      <c r="K97" s="21"/>
      <c r="L97" s="21"/>
    </row>
    <row r="98" spans="2:12" ht="15">
      <c r="B98" s="21"/>
      <c r="K98" s="21"/>
      <c r="L98" s="21"/>
    </row>
    <row r="99" spans="2:12" ht="15">
      <c r="B99" s="21"/>
      <c r="K99" s="21"/>
      <c r="L99" s="21"/>
    </row>
    <row r="100" spans="2:12" ht="15">
      <c r="B100" s="21"/>
      <c r="K100" s="21"/>
      <c r="L100" s="21"/>
    </row>
    <row r="101" spans="2:12" ht="15">
      <c r="B101" s="21"/>
      <c r="K101" s="21"/>
      <c r="L101" s="21"/>
    </row>
    <row r="102" spans="2:12" ht="15">
      <c r="B102" s="21"/>
      <c r="K102" s="21"/>
      <c r="L102" s="21"/>
    </row>
    <row r="103" spans="2:12" ht="15">
      <c r="B103" s="21"/>
      <c r="K103" s="104"/>
      <c r="L103" s="104"/>
    </row>
    <row r="104" spans="2:12" ht="15">
      <c r="B104" s="21"/>
      <c r="K104" s="104"/>
      <c r="L104" s="104"/>
    </row>
    <row r="105" spans="2:12" ht="15">
      <c r="B105" s="21"/>
      <c r="K105" s="104"/>
      <c r="L105" s="104"/>
    </row>
    <row r="106" spans="2:12" ht="15">
      <c r="B106" s="21"/>
      <c r="K106" s="104"/>
      <c r="L106" s="104"/>
    </row>
    <row r="107" spans="2:12" ht="15">
      <c r="B107" s="21"/>
      <c r="K107" s="104"/>
      <c r="L107" s="104"/>
    </row>
    <row r="108" spans="2:12" ht="15">
      <c r="B108" s="21"/>
      <c r="K108" s="104"/>
      <c r="L108" s="104"/>
    </row>
    <row r="109" spans="2:12" ht="15">
      <c r="B109" s="21"/>
      <c r="K109" s="104"/>
      <c r="L109" s="104"/>
    </row>
    <row r="110" spans="2:12" ht="15">
      <c r="B110" s="21"/>
      <c r="K110" s="104"/>
      <c r="L110" s="104"/>
    </row>
    <row r="111" spans="2:12" ht="15">
      <c r="B111" s="21"/>
      <c r="K111" s="104"/>
      <c r="L111" s="104"/>
    </row>
    <row r="112" spans="2:12" ht="15">
      <c r="B112" s="21"/>
      <c r="K112" s="104"/>
      <c r="L112" s="104"/>
    </row>
    <row r="113" spans="2:12" ht="15">
      <c r="B113" s="21"/>
      <c r="K113" s="104"/>
      <c r="L113" s="104"/>
    </row>
    <row r="114" spans="2:12" ht="15">
      <c r="B114" s="21"/>
      <c r="K114" s="104"/>
      <c r="L114" s="104"/>
    </row>
    <row r="115" spans="2:12" ht="15">
      <c r="B115" s="21"/>
      <c r="K115" s="104"/>
      <c r="L115" s="104"/>
    </row>
    <row r="116" spans="2:12" ht="15">
      <c r="B116" s="21"/>
      <c r="C116" s="21"/>
      <c r="D116" s="21"/>
      <c r="E116" s="21"/>
      <c r="F116" s="21"/>
      <c r="G116" s="105"/>
      <c r="H116" s="105"/>
      <c r="I116" s="105"/>
      <c r="J116" s="21"/>
      <c r="K116" s="104"/>
      <c r="L116" s="104"/>
    </row>
    <row r="117" spans="2:12" ht="15">
      <c r="B117" s="21"/>
      <c r="C117" s="21"/>
      <c r="D117" s="21"/>
      <c r="E117" s="21"/>
      <c r="F117" s="21"/>
      <c r="G117" s="105"/>
      <c r="H117" s="105"/>
      <c r="I117" s="105"/>
      <c r="J117" s="21"/>
      <c r="K117" s="104"/>
      <c r="L117" s="104"/>
    </row>
    <row r="118" spans="2:12" ht="15">
      <c r="B118" s="21"/>
      <c r="C118" s="21"/>
      <c r="D118" s="21"/>
      <c r="E118" s="21"/>
      <c r="F118" s="21"/>
      <c r="G118" s="105"/>
      <c r="H118" s="105"/>
      <c r="I118" s="105"/>
      <c r="J118" s="21"/>
      <c r="K118" s="21"/>
      <c r="L118" s="21"/>
    </row>
    <row r="119" spans="2:12" ht="15">
      <c r="B119" s="21"/>
      <c r="C119" s="21"/>
      <c r="D119" s="21"/>
      <c r="E119" s="21"/>
      <c r="F119" s="21"/>
      <c r="G119" s="106"/>
      <c r="H119" s="106"/>
      <c r="I119" s="106"/>
      <c r="J119" s="21"/>
      <c r="K119" s="21"/>
      <c r="L119" s="21"/>
    </row>
    <row r="120" spans="2:10" ht="15"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21"/>
      <c r="C122" s="7"/>
      <c r="D122" s="21"/>
      <c r="E122" s="21"/>
      <c r="F122" s="21"/>
      <c r="G122" s="21"/>
      <c r="H122" s="21"/>
      <c r="I122" s="21"/>
      <c r="J122" s="21"/>
    </row>
    <row r="123" spans="2:10" ht="15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10" ht="15"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2:10" ht="15"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2:10" ht="15">
      <c r="B126" s="21"/>
      <c r="C126" s="21"/>
      <c r="D126" s="21"/>
      <c r="E126" s="21"/>
      <c r="F126" s="21"/>
      <c r="G126" s="7"/>
      <c r="H126" s="21"/>
      <c r="I126" s="21"/>
      <c r="J126" s="21"/>
    </row>
    <row r="127" spans="2:10" ht="15">
      <c r="B127" s="21"/>
      <c r="C127" s="21"/>
      <c r="D127" s="21"/>
      <c r="E127" s="21"/>
      <c r="F127" s="21"/>
      <c r="G127" s="107"/>
      <c r="H127" s="104"/>
      <c r="I127" s="104"/>
      <c r="J127" s="104"/>
    </row>
    <row r="128" spans="2:10" ht="15">
      <c r="B128" s="21"/>
      <c r="C128" s="21"/>
      <c r="D128" s="21"/>
      <c r="E128" s="21"/>
      <c r="F128" s="21"/>
      <c r="G128" s="107"/>
      <c r="H128" s="104"/>
      <c r="I128" s="104"/>
      <c r="J128" s="6"/>
    </row>
    <row r="129" spans="2:10" ht="15">
      <c r="B129" s="21"/>
      <c r="C129" s="21"/>
      <c r="D129" s="21"/>
      <c r="E129" s="21"/>
      <c r="F129" s="21"/>
      <c r="G129" s="107"/>
      <c r="H129" s="104"/>
      <c r="I129" s="104"/>
      <c r="J129" s="6"/>
    </row>
    <row r="130" spans="2:10" ht="15">
      <c r="B130" s="21"/>
      <c r="C130" s="21"/>
      <c r="D130" s="21"/>
      <c r="E130" s="21"/>
      <c r="F130" s="21"/>
      <c r="G130" s="107"/>
      <c r="H130" s="104"/>
      <c r="I130" s="104"/>
      <c r="J130" s="6"/>
    </row>
    <row r="131" spans="2:10" ht="15">
      <c r="B131" s="21"/>
      <c r="C131" s="21"/>
      <c r="D131" s="21"/>
      <c r="E131" s="58"/>
      <c r="F131" s="58"/>
      <c r="G131" s="107"/>
      <c r="H131" s="104"/>
      <c r="I131" s="104"/>
      <c r="J131" s="6"/>
    </row>
    <row r="132" spans="2:10" ht="15">
      <c r="B132" s="21"/>
      <c r="C132" s="21"/>
      <c r="D132" s="21"/>
      <c r="E132" s="21"/>
      <c r="F132" s="21"/>
      <c r="G132" s="107"/>
      <c r="H132" s="104"/>
      <c r="I132" s="104"/>
      <c r="J132" s="6"/>
    </row>
    <row r="133" spans="2:10" ht="15">
      <c r="B133" s="21"/>
      <c r="C133" s="21"/>
      <c r="D133" s="21"/>
      <c r="E133" s="21"/>
      <c r="F133" s="21"/>
      <c r="G133" s="107"/>
      <c r="H133" s="104"/>
      <c r="I133" s="104"/>
      <c r="J133" s="6"/>
    </row>
    <row r="134" spans="2:10" ht="15">
      <c r="B134" s="21"/>
      <c r="C134" s="21"/>
      <c r="D134" s="21"/>
      <c r="E134" s="21"/>
      <c r="F134" s="21"/>
      <c r="G134" s="107"/>
      <c r="H134" s="104"/>
      <c r="I134" s="104"/>
      <c r="J134" s="6"/>
    </row>
    <row r="135" spans="2:10" ht="15">
      <c r="B135" s="21"/>
      <c r="C135" s="21"/>
      <c r="D135" s="21"/>
      <c r="E135" s="21"/>
      <c r="F135" s="21"/>
      <c r="G135" s="107"/>
      <c r="H135" s="104"/>
      <c r="I135" s="104"/>
      <c r="J135" s="6"/>
    </row>
    <row r="136" spans="2:10" ht="15">
      <c r="B136" s="21"/>
      <c r="C136" s="21"/>
      <c r="D136" s="21"/>
      <c r="E136" s="21"/>
      <c r="F136" s="21"/>
      <c r="G136" s="107"/>
      <c r="H136" s="104"/>
      <c r="I136" s="104"/>
      <c r="J136" s="6"/>
    </row>
    <row r="137" spans="2:10" ht="15">
      <c r="B137" s="21"/>
      <c r="C137" s="21"/>
      <c r="D137" s="21"/>
      <c r="E137" s="58"/>
      <c r="F137" s="58"/>
      <c r="G137" s="107"/>
      <c r="H137" s="104"/>
      <c r="I137" s="104"/>
      <c r="J137" s="6"/>
    </row>
    <row r="138" spans="2:10" ht="15">
      <c r="B138" s="21"/>
      <c r="C138" s="21"/>
      <c r="D138" s="21"/>
      <c r="E138" s="21"/>
      <c r="F138" s="21"/>
      <c r="G138" s="107"/>
      <c r="H138" s="104"/>
      <c r="I138" s="104"/>
      <c r="J138" s="6"/>
    </row>
    <row r="139" spans="2:10" ht="15">
      <c r="B139" s="21"/>
      <c r="C139" s="21"/>
      <c r="D139" s="21"/>
      <c r="E139" s="21"/>
      <c r="F139" s="21"/>
      <c r="G139" s="107"/>
      <c r="H139" s="104"/>
      <c r="I139" s="104"/>
      <c r="J139" s="6"/>
    </row>
    <row r="140" spans="2:10" ht="15">
      <c r="B140" s="21"/>
      <c r="C140" s="21"/>
      <c r="D140" s="21"/>
      <c r="E140" s="21"/>
      <c r="F140" s="21"/>
      <c r="G140" s="107"/>
      <c r="H140" s="104"/>
      <c r="I140" s="104"/>
      <c r="J140" s="6"/>
    </row>
    <row r="141" spans="2:10" ht="15">
      <c r="B141" s="21"/>
      <c r="C141" s="21"/>
      <c r="D141" s="21"/>
      <c r="E141" s="21"/>
      <c r="F141" s="21"/>
      <c r="G141" s="107"/>
      <c r="H141" s="104"/>
      <c r="I141" s="104"/>
      <c r="J141" s="6"/>
    </row>
    <row r="142" spans="2:10" ht="15">
      <c r="B142" s="21"/>
      <c r="C142" s="21"/>
      <c r="D142" s="21"/>
      <c r="E142" s="21"/>
      <c r="F142" s="21"/>
      <c r="G142" s="107"/>
      <c r="H142" s="104"/>
      <c r="I142" s="104"/>
      <c r="J142" s="6"/>
    </row>
    <row r="143" spans="2:10" ht="15">
      <c r="B143" s="21"/>
      <c r="C143" s="21"/>
      <c r="D143" s="21"/>
      <c r="E143" s="58"/>
      <c r="F143" s="58"/>
      <c r="G143" s="107"/>
      <c r="H143" s="104"/>
      <c r="I143" s="104"/>
      <c r="J143" s="6"/>
    </row>
    <row r="144" spans="2:10" ht="15">
      <c r="B144" s="21"/>
      <c r="C144" s="21"/>
      <c r="D144" s="21"/>
      <c r="E144" s="21"/>
      <c r="F144" s="21"/>
      <c r="G144" s="107"/>
      <c r="H144" s="104"/>
      <c r="I144" s="104"/>
      <c r="J144" s="6"/>
    </row>
    <row r="145" spans="2:10" ht="15">
      <c r="B145" s="21"/>
      <c r="C145" s="21"/>
      <c r="D145" s="21"/>
      <c r="E145" s="21"/>
      <c r="F145" s="21"/>
      <c r="G145" s="107"/>
      <c r="H145" s="104"/>
      <c r="I145" s="104"/>
      <c r="J145" s="6"/>
    </row>
    <row r="146" spans="2:10" ht="15">
      <c r="B146" s="21"/>
      <c r="C146" s="21"/>
      <c r="D146" s="21"/>
      <c r="E146" s="21"/>
      <c r="F146" s="21"/>
      <c r="G146" s="107"/>
      <c r="H146" s="104"/>
      <c r="I146" s="104"/>
      <c r="J146" s="6"/>
    </row>
    <row r="147" spans="2:10" ht="15">
      <c r="B147" s="21"/>
      <c r="C147" s="21"/>
      <c r="D147" s="21"/>
      <c r="E147" s="21"/>
      <c r="F147" s="21"/>
      <c r="G147" s="107"/>
      <c r="H147" s="104"/>
      <c r="I147" s="104"/>
      <c r="J147" s="6"/>
    </row>
    <row r="148" spans="2:10" ht="15">
      <c r="B148" s="21"/>
      <c r="C148" s="21"/>
      <c r="D148" s="21"/>
      <c r="E148" s="21"/>
      <c r="F148" s="21"/>
      <c r="G148" s="107"/>
      <c r="H148" s="108"/>
      <c r="I148" s="108"/>
      <c r="J148" s="10"/>
    </row>
    <row r="149" spans="2:10" ht="15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2:10" ht="15"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2:10" ht="15"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2:10" ht="15"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2:10" ht="15"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20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">
      <c r="A162" s="38"/>
      <c r="B162" s="109"/>
      <c r="C162" s="100"/>
      <c r="D162" s="100"/>
      <c r="E162" s="100"/>
      <c r="F162" s="10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">
      <c r="A163" s="38"/>
      <c r="B163" s="99"/>
      <c r="C163" s="43"/>
      <c r="D163" s="110"/>
      <c r="E163" s="38"/>
      <c r="F163" s="4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">
      <c r="A164" s="38"/>
      <c r="B164" s="99"/>
      <c r="C164" s="43"/>
      <c r="D164" s="99"/>
      <c r="E164" s="48"/>
      <c r="F164" s="43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">
      <c r="A165" s="38"/>
      <c r="B165" s="99"/>
      <c r="C165" s="43"/>
      <c r="D165" s="99"/>
      <c r="E165" s="38"/>
      <c r="F165" s="43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">
      <c r="A166" s="38"/>
      <c r="B166" s="65"/>
      <c r="C166" s="111"/>
      <c r="D166" s="112"/>
      <c r="E166" s="113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">
      <c r="A167" s="38"/>
      <c r="B167" s="114"/>
      <c r="C167" s="38"/>
      <c r="D167" s="112"/>
      <c r="E167" s="113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">
      <c r="A168" s="38"/>
      <c r="B168" s="65"/>
      <c r="C168" s="38"/>
      <c r="D168" s="112"/>
      <c r="E168" s="113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">
      <c r="A169" s="38"/>
      <c r="B169" s="65"/>
      <c r="C169" s="38"/>
      <c r="D169" s="112"/>
      <c r="E169" s="113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">
      <c r="A170" s="38"/>
      <c r="B170" s="65"/>
      <c r="C170" s="38"/>
      <c r="D170" s="112"/>
      <c r="E170" s="113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">
      <c r="A171" s="38"/>
      <c r="B171" s="65"/>
      <c r="C171" s="38"/>
      <c r="D171" s="112"/>
      <c r="E171" s="113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">
      <c r="A172" s="38"/>
      <c r="B172" s="65"/>
      <c r="C172" s="38"/>
      <c r="D172" s="112"/>
      <c r="E172" s="113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">
      <c r="A173" s="38"/>
      <c r="B173" s="65"/>
      <c r="C173" s="38"/>
      <c r="D173" s="112"/>
      <c r="E173" s="113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">
      <c r="A174" s="38"/>
      <c r="B174" s="65"/>
      <c r="C174" s="38"/>
      <c r="D174" s="112"/>
      <c r="E174" s="113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">
      <c r="A175" s="38"/>
      <c r="B175" s="65"/>
      <c r="C175" s="38"/>
      <c r="D175" s="112"/>
      <c r="E175" s="113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">
      <c r="A176" s="38"/>
      <c r="B176" s="65"/>
      <c r="C176" s="38"/>
      <c r="D176" s="112"/>
      <c r="E176" s="113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">
      <c r="A177" s="38"/>
      <c r="B177" s="65"/>
      <c r="C177" s="38"/>
      <c r="D177" s="112"/>
      <c r="E177" s="113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">
      <c r="A178" s="38"/>
      <c r="B178" s="65"/>
      <c r="C178" s="38"/>
      <c r="D178" s="112"/>
      <c r="E178" s="113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">
      <c r="A179" s="38"/>
      <c r="B179" s="65"/>
      <c r="C179" s="38"/>
      <c r="D179" s="112"/>
      <c r="E179" s="113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">
      <c r="A180" s="38"/>
      <c r="B180" s="65"/>
      <c r="C180" s="38"/>
      <c r="D180" s="112"/>
      <c r="E180" s="113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">
      <c r="A181" s="38"/>
      <c r="B181" s="65"/>
      <c r="C181" s="38"/>
      <c r="D181" s="112"/>
      <c r="E181" s="113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">
      <c r="A182" s="38"/>
      <c r="B182" s="65"/>
      <c r="C182" s="38"/>
      <c r="D182" s="112"/>
      <c r="E182" s="113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5">
      <c r="A183" s="38"/>
      <c r="B183" s="65"/>
      <c r="C183" s="64"/>
      <c r="D183" s="115"/>
      <c r="E183" s="113"/>
      <c r="F183" s="64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5">
      <c r="A186" s="38"/>
      <c r="B186" s="38"/>
      <c r="C186" s="38"/>
      <c r="D186" s="38"/>
      <c r="E186" s="38"/>
      <c r="F186" s="38"/>
      <c r="G186" s="38"/>
      <c r="H186" s="64"/>
      <c r="I186" s="38"/>
      <c r="J186" s="38"/>
      <c r="K186" s="38"/>
      <c r="L186" s="38"/>
      <c r="M186" s="38"/>
      <c r="N186" s="38"/>
      <c r="O186" s="64"/>
      <c r="P186" s="38"/>
      <c r="Q186" s="38"/>
      <c r="R186" s="38"/>
      <c r="S186" s="38"/>
      <c r="T186" s="38"/>
    </row>
    <row r="187" spans="1:20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5">
      <c r="A188" s="38"/>
      <c r="B188" s="38"/>
      <c r="C188" s="38"/>
      <c r="D188" s="38"/>
      <c r="E188" s="38"/>
      <c r="F188" s="38"/>
      <c r="G188" s="38"/>
      <c r="H188" s="43"/>
      <c r="I188" s="43"/>
      <c r="J188" s="43"/>
      <c r="K188" s="110"/>
      <c r="L188" s="110"/>
      <c r="M188" s="66"/>
      <c r="N188" s="38"/>
      <c r="O188" s="66"/>
      <c r="P188" s="66"/>
      <c r="Q188" s="66"/>
      <c r="R188" s="38"/>
      <c r="S188" s="38"/>
      <c r="T188" s="38"/>
    </row>
    <row r="189" spans="1:20" ht="15">
      <c r="A189" s="38"/>
      <c r="B189" s="38"/>
      <c r="C189" s="64"/>
      <c r="D189" s="64"/>
      <c r="E189" s="64"/>
      <c r="F189" s="64"/>
      <c r="G189" s="38"/>
      <c r="H189" s="43"/>
      <c r="I189" s="43"/>
      <c r="J189" s="43"/>
      <c r="K189" s="110"/>
      <c r="L189" s="110"/>
      <c r="M189" s="66"/>
      <c r="N189" s="38"/>
      <c r="O189" s="66"/>
      <c r="P189" s="66"/>
      <c r="Q189" s="66"/>
      <c r="R189" s="38"/>
      <c r="S189" s="38"/>
      <c r="T189" s="38"/>
    </row>
    <row r="190" spans="1:20" ht="15">
      <c r="A190" s="38"/>
      <c r="B190" s="38"/>
      <c r="C190" s="104"/>
      <c r="D190" s="104"/>
      <c r="E190" s="104"/>
      <c r="F190" s="104"/>
      <c r="G190" s="38"/>
      <c r="H190" s="43"/>
      <c r="I190" s="43"/>
      <c r="J190" s="43"/>
      <c r="K190" s="110"/>
      <c r="L190" s="110"/>
      <c r="M190" s="66"/>
      <c r="N190" s="38"/>
      <c r="O190" s="66"/>
      <c r="P190" s="66"/>
      <c r="Q190" s="66"/>
      <c r="R190" s="38"/>
      <c r="S190" s="38"/>
      <c r="T190" s="38"/>
    </row>
    <row r="191" spans="1:20" ht="15">
      <c r="A191" s="38"/>
      <c r="B191" s="67"/>
      <c r="C191" s="104"/>
      <c r="D191" s="104"/>
      <c r="E191" s="104"/>
      <c r="F191" s="104"/>
      <c r="G191" s="65"/>
      <c r="H191" s="38"/>
      <c r="I191" s="38"/>
      <c r="J191" s="38"/>
      <c r="K191" s="63"/>
      <c r="L191" s="63"/>
      <c r="M191" s="64"/>
      <c r="N191" s="38"/>
      <c r="O191" s="38"/>
      <c r="P191" s="38"/>
      <c r="Q191" s="38"/>
      <c r="R191" s="38"/>
      <c r="S191" s="38"/>
      <c r="T191" s="38"/>
    </row>
    <row r="192" spans="1:20" ht="15">
      <c r="A192" s="38"/>
      <c r="B192" s="67"/>
      <c r="C192" s="104"/>
      <c r="D192" s="104"/>
      <c r="E192" s="104"/>
      <c r="F192" s="104"/>
      <c r="G192" s="114"/>
      <c r="H192" s="38"/>
      <c r="I192" s="38"/>
      <c r="J192" s="38"/>
      <c r="K192" s="63"/>
      <c r="L192" s="63"/>
      <c r="M192" s="64"/>
      <c r="N192" s="38"/>
      <c r="O192" s="38"/>
      <c r="P192" s="38"/>
      <c r="Q192" s="38"/>
      <c r="R192" s="38"/>
      <c r="S192" s="38"/>
      <c r="T192" s="38"/>
    </row>
    <row r="193" spans="1:20" ht="15">
      <c r="A193" s="38"/>
      <c r="B193" s="102"/>
      <c r="C193" s="104"/>
      <c r="D193" s="104"/>
      <c r="E193" s="104"/>
      <c r="F193" s="104"/>
      <c r="G193" s="65"/>
      <c r="H193" s="38"/>
      <c r="I193" s="38"/>
      <c r="J193" s="38"/>
      <c r="K193" s="63"/>
      <c r="L193" s="63"/>
      <c r="M193" s="64"/>
      <c r="N193" s="38"/>
      <c r="O193" s="38"/>
      <c r="P193" s="38"/>
      <c r="Q193" s="38"/>
      <c r="R193" s="38"/>
      <c r="S193" s="38"/>
      <c r="T193" s="38"/>
    </row>
    <row r="194" spans="1:20" ht="15">
      <c r="A194" s="38"/>
      <c r="B194" s="67"/>
      <c r="C194" s="104"/>
      <c r="D194" s="104"/>
      <c r="E194" s="104"/>
      <c r="F194" s="104"/>
      <c r="G194" s="65"/>
      <c r="H194" s="116"/>
      <c r="I194" s="116"/>
      <c r="J194" s="116"/>
      <c r="K194" s="63"/>
      <c r="L194" s="63"/>
      <c r="M194" s="64"/>
      <c r="N194" s="38"/>
      <c r="O194" s="116"/>
      <c r="P194" s="38"/>
      <c r="Q194" s="38"/>
      <c r="R194" s="38"/>
      <c r="S194" s="38"/>
      <c r="T194" s="38"/>
    </row>
    <row r="195" spans="1:20" ht="15">
      <c r="A195" s="38"/>
      <c r="B195" s="67"/>
      <c r="C195" s="104"/>
      <c r="D195" s="104"/>
      <c r="E195" s="104"/>
      <c r="F195" s="104"/>
      <c r="G195" s="65"/>
      <c r="H195" s="116"/>
      <c r="I195" s="116"/>
      <c r="J195" s="116"/>
      <c r="K195" s="63"/>
      <c r="L195" s="63"/>
      <c r="M195" s="64"/>
      <c r="N195" s="38"/>
      <c r="O195" s="38"/>
      <c r="P195" s="38"/>
      <c r="Q195" s="38"/>
      <c r="R195" s="38"/>
      <c r="S195" s="38"/>
      <c r="T195" s="38"/>
    </row>
    <row r="196" spans="1:20" ht="15">
      <c r="A196" s="38"/>
      <c r="B196" s="67"/>
      <c r="C196" s="104"/>
      <c r="D196" s="104"/>
      <c r="E196" s="104"/>
      <c r="F196" s="104"/>
      <c r="G196" s="65"/>
      <c r="H196" s="116"/>
      <c r="I196" s="116"/>
      <c r="J196" s="116"/>
      <c r="K196" s="63"/>
      <c r="L196" s="63"/>
      <c r="M196" s="64"/>
      <c r="N196" s="38"/>
      <c r="O196" s="38"/>
      <c r="P196" s="38"/>
      <c r="Q196" s="38"/>
      <c r="R196" s="38"/>
      <c r="S196" s="38"/>
      <c r="T196" s="38"/>
    </row>
    <row r="197" spans="1:20" ht="15">
      <c r="A197" s="38"/>
      <c r="B197" s="67"/>
      <c r="C197" s="104"/>
      <c r="D197" s="104"/>
      <c r="E197" s="104"/>
      <c r="F197" s="104"/>
      <c r="G197" s="65"/>
      <c r="H197" s="116"/>
      <c r="I197" s="116"/>
      <c r="J197" s="116"/>
      <c r="K197" s="63"/>
      <c r="L197" s="63"/>
      <c r="M197" s="64"/>
      <c r="N197" s="38"/>
      <c r="O197" s="38"/>
      <c r="P197" s="38"/>
      <c r="Q197" s="38"/>
      <c r="R197" s="38"/>
      <c r="S197" s="38"/>
      <c r="T197" s="38"/>
    </row>
    <row r="198" spans="1:20" ht="15">
      <c r="A198" s="38"/>
      <c r="B198" s="67"/>
      <c r="C198" s="104"/>
      <c r="D198" s="104"/>
      <c r="E198" s="104"/>
      <c r="F198" s="104"/>
      <c r="G198" s="65"/>
      <c r="H198" s="116"/>
      <c r="I198" s="116"/>
      <c r="J198" s="116"/>
      <c r="K198" s="63"/>
      <c r="L198" s="63"/>
      <c r="M198" s="64"/>
      <c r="N198" s="38"/>
      <c r="O198" s="38"/>
      <c r="P198" s="38"/>
      <c r="Q198" s="38"/>
      <c r="R198" s="38"/>
      <c r="S198" s="38"/>
      <c r="T198" s="38"/>
    </row>
    <row r="199" spans="1:20" ht="15">
      <c r="A199" s="38"/>
      <c r="B199" s="67"/>
      <c r="C199" s="104"/>
      <c r="D199" s="104"/>
      <c r="E199" s="104"/>
      <c r="F199" s="104"/>
      <c r="G199" s="65"/>
      <c r="H199" s="116"/>
      <c r="I199" s="116"/>
      <c r="J199" s="116"/>
      <c r="K199" s="63"/>
      <c r="L199" s="63"/>
      <c r="M199" s="64"/>
      <c r="N199" s="38"/>
      <c r="O199" s="38"/>
      <c r="P199" s="38"/>
      <c r="Q199" s="38"/>
      <c r="R199" s="38"/>
      <c r="S199" s="38"/>
      <c r="T199" s="38"/>
    </row>
    <row r="200" spans="1:20" ht="15">
      <c r="A200" s="38"/>
      <c r="B200" s="67"/>
      <c r="C200" s="104"/>
      <c r="D200" s="104"/>
      <c r="E200" s="104"/>
      <c r="F200" s="104"/>
      <c r="G200" s="65"/>
      <c r="H200" s="116"/>
      <c r="I200" s="116"/>
      <c r="J200" s="116"/>
      <c r="K200" s="63"/>
      <c r="L200" s="63"/>
      <c r="M200" s="64"/>
      <c r="N200" s="38"/>
      <c r="O200" s="38"/>
      <c r="P200" s="38"/>
      <c r="Q200" s="38"/>
      <c r="R200" s="38"/>
      <c r="S200" s="38"/>
      <c r="T200" s="38"/>
    </row>
    <row r="201" spans="1:20" ht="15">
      <c r="A201" s="38"/>
      <c r="B201" s="67"/>
      <c r="C201" s="104"/>
      <c r="D201" s="104"/>
      <c r="E201" s="104"/>
      <c r="F201" s="104"/>
      <c r="G201" s="65"/>
      <c r="H201" s="116"/>
      <c r="I201" s="116"/>
      <c r="J201" s="116"/>
      <c r="K201" s="63"/>
      <c r="L201" s="63"/>
      <c r="M201" s="64"/>
      <c r="N201" s="38"/>
      <c r="O201" s="38"/>
      <c r="P201" s="38"/>
      <c r="Q201" s="38"/>
      <c r="R201" s="38"/>
      <c r="S201" s="38"/>
      <c r="T201" s="38"/>
    </row>
    <row r="202" spans="1:20" ht="15">
      <c r="A202" s="38"/>
      <c r="B202" s="67"/>
      <c r="C202" s="104"/>
      <c r="D202" s="104"/>
      <c r="E202" s="104"/>
      <c r="F202" s="104"/>
      <c r="G202" s="65"/>
      <c r="H202" s="116"/>
      <c r="I202" s="116"/>
      <c r="J202" s="116"/>
      <c r="K202" s="63"/>
      <c r="L202" s="63"/>
      <c r="M202" s="64"/>
      <c r="N202" s="38"/>
      <c r="O202" s="38"/>
      <c r="P202" s="38"/>
      <c r="Q202" s="38"/>
      <c r="R202" s="38"/>
      <c r="S202" s="38"/>
      <c r="T202" s="38"/>
    </row>
    <row r="203" spans="1:20" ht="15">
      <c r="A203" s="38"/>
      <c r="B203" s="67"/>
      <c r="C203" s="104"/>
      <c r="D203" s="104"/>
      <c r="E203" s="104"/>
      <c r="F203" s="104"/>
      <c r="G203" s="65"/>
      <c r="H203" s="116"/>
      <c r="I203" s="116"/>
      <c r="J203" s="116"/>
      <c r="K203" s="63"/>
      <c r="L203" s="63"/>
      <c r="M203" s="64"/>
      <c r="N203" s="38"/>
      <c r="O203" s="38"/>
      <c r="P203" s="38"/>
      <c r="Q203" s="38"/>
      <c r="R203" s="38"/>
      <c r="S203" s="38"/>
      <c r="T203" s="38"/>
    </row>
    <row r="204" spans="1:20" ht="15">
      <c r="A204" s="38"/>
      <c r="B204" s="67"/>
      <c r="C204" s="104"/>
      <c r="D204" s="104"/>
      <c r="E204" s="104"/>
      <c r="F204" s="104"/>
      <c r="G204" s="65"/>
      <c r="H204" s="116"/>
      <c r="I204" s="116"/>
      <c r="J204" s="116"/>
      <c r="K204" s="63"/>
      <c r="L204" s="63"/>
      <c r="M204" s="64"/>
      <c r="N204" s="38"/>
      <c r="O204" s="38"/>
      <c r="P204" s="38"/>
      <c r="Q204" s="38"/>
      <c r="R204" s="38"/>
      <c r="S204" s="38"/>
      <c r="T204" s="38"/>
    </row>
    <row r="205" spans="1:20" ht="15">
      <c r="A205" s="38"/>
      <c r="B205" s="67"/>
      <c r="C205" s="104"/>
      <c r="D205" s="104"/>
      <c r="E205" s="104"/>
      <c r="F205" s="104"/>
      <c r="G205" s="65"/>
      <c r="H205" s="116"/>
      <c r="I205" s="116"/>
      <c r="J205" s="116"/>
      <c r="K205" s="63"/>
      <c r="L205" s="63"/>
      <c r="M205" s="64"/>
      <c r="N205" s="38"/>
      <c r="O205" s="38"/>
      <c r="P205" s="38"/>
      <c r="Q205" s="38"/>
      <c r="R205" s="38"/>
      <c r="S205" s="38"/>
      <c r="T205" s="38"/>
    </row>
    <row r="206" spans="1:20" ht="15">
      <c r="A206" s="38"/>
      <c r="B206" s="67"/>
      <c r="C206" s="104"/>
      <c r="D206" s="104"/>
      <c r="E206" s="104"/>
      <c r="F206" s="104"/>
      <c r="G206" s="65"/>
      <c r="H206" s="116"/>
      <c r="I206" s="116"/>
      <c r="J206" s="116"/>
      <c r="K206" s="63"/>
      <c r="L206" s="63"/>
      <c r="M206" s="64"/>
      <c r="N206" s="38"/>
      <c r="O206" s="38"/>
      <c r="P206" s="38"/>
      <c r="Q206" s="38"/>
      <c r="R206" s="38"/>
      <c r="S206" s="38"/>
      <c r="T206" s="38"/>
    </row>
    <row r="207" spans="1:20" ht="15">
      <c r="A207" s="38"/>
      <c r="B207" s="67"/>
      <c r="C207" s="104"/>
      <c r="D207" s="104"/>
      <c r="E207" s="104"/>
      <c r="F207" s="104"/>
      <c r="G207" s="65"/>
      <c r="H207" s="116"/>
      <c r="I207" s="116"/>
      <c r="J207" s="116"/>
      <c r="K207" s="63"/>
      <c r="L207" s="63"/>
      <c r="M207" s="64"/>
      <c r="N207" s="38"/>
      <c r="O207" s="38"/>
      <c r="P207" s="38"/>
      <c r="Q207" s="38"/>
      <c r="R207" s="38"/>
      <c r="S207" s="38"/>
      <c r="T207" s="38"/>
    </row>
    <row r="208" spans="1:20" ht="15">
      <c r="A208" s="38"/>
      <c r="B208" s="67"/>
      <c r="C208" s="117"/>
      <c r="D208" s="117"/>
      <c r="E208" s="117"/>
      <c r="F208" s="117"/>
      <c r="G208" s="65"/>
      <c r="H208" s="62"/>
      <c r="I208" s="62"/>
      <c r="J208" s="68"/>
      <c r="K208" s="64"/>
      <c r="L208" s="64"/>
      <c r="M208" s="64"/>
      <c r="N208" s="38"/>
      <c r="O208" s="64"/>
      <c r="P208" s="64"/>
      <c r="Q208" s="64"/>
      <c r="R208" s="38"/>
      <c r="S208" s="38"/>
      <c r="T208" s="38"/>
    </row>
    <row r="209" spans="1:20" ht="15">
      <c r="A209" s="38"/>
      <c r="B209" s="67"/>
      <c r="C209" s="104"/>
      <c r="D209" s="104"/>
      <c r="E209" s="104"/>
      <c r="F209" s="104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">
      <c r="A210" s="38"/>
      <c r="B210" s="118"/>
      <c r="C210" s="104"/>
      <c r="D210" s="104"/>
      <c r="E210" s="104"/>
      <c r="F210" s="104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">
      <c r="A211" s="38"/>
      <c r="B211" s="118"/>
      <c r="C211" s="104"/>
      <c r="D211" s="104"/>
      <c r="E211" s="104"/>
      <c r="F211" s="104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2:10" ht="15">
      <c r="B212" s="119"/>
      <c r="C212" s="107"/>
      <c r="D212" s="107"/>
      <c r="E212" s="107"/>
      <c r="F212" s="107"/>
      <c r="G212" s="21"/>
      <c r="H212" s="21"/>
      <c r="I212" s="21"/>
      <c r="J212" s="21"/>
    </row>
    <row r="213" spans="2:10" ht="15">
      <c r="B213" s="120"/>
      <c r="C213" s="107"/>
      <c r="D213" s="107"/>
      <c r="E213" s="107"/>
      <c r="F213" s="107"/>
      <c r="G213" s="21"/>
      <c r="H213" s="21"/>
      <c r="I213" s="21"/>
      <c r="J213" s="21"/>
    </row>
    <row r="214" spans="2:10" ht="15">
      <c r="B214" s="120"/>
      <c r="C214" s="107"/>
      <c r="D214" s="107"/>
      <c r="E214" s="107"/>
      <c r="F214" s="107"/>
      <c r="G214" s="21"/>
      <c r="H214" s="21"/>
      <c r="I214" s="21"/>
      <c r="J214" s="21"/>
    </row>
    <row r="215" spans="2:10" ht="15">
      <c r="B215" s="23"/>
      <c r="C215" s="107"/>
      <c r="D215" s="107"/>
      <c r="E215" s="107"/>
      <c r="F215" s="107"/>
      <c r="G215" s="21"/>
      <c r="H215" s="21"/>
      <c r="I215" s="21"/>
      <c r="J215" s="21"/>
    </row>
    <row r="216" spans="2:10" ht="15"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2:10" ht="15"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2:10" ht="15">
      <c r="B218" s="21"/>
      <c r="C218" s="107"/>
      <c r="D218" s="107"/>
      <c r="E218" s="107"/>
      <c r="F218" s="107"/>
      <c r="G218" s="21"/>
      <c r="H218" s="21"/>
      <c r="I218" s="21"/>
      <c r="J218" s="21"/>
    </row>
    <row r="219" spans="2:10" ht="15">
      <c r="B219" s="21"/>
      <c r="C219" s="107"/>
      <c r="D219" s="107"/>
      <c r="E219" s="107"/>
      <c r="F219" s="107"/>
      <c r="G219" s="21"/>
      <c r="H219" s="21"/>
      <c r="I219" s="21"/>
      <c r="J219" s="21"/>
    </row>
    <row r="220" spans="2:10" ht="15">
      <c r="B220" s="21"/>
      <c r="C220" s="107"/>
      <c r="D220" s="107"/>
      <c r="E220" s="107"/>
      <c r="F220" s="107"/>
      <c r="G220" s="21"/>
      <c r="H220" s="21"/>
      <c r="I220" s="21"/>
      <c r="J220" s="21"/>
    </row>
    <row r="221" spans="2:10" ht="15">
      <c r="B221" s="21"/>
      <c r="C221" s="107"/>
      <c r="D221" s="107"/>
      <c r="E221" s="107"/>
      <c r="F221" s="107"/>
      <c r="G221" s="21"/>
      <c r="H221" s="21"/>
      <c r="I221" s="21"/>
      <c r="J221" s="21"/>
    </row>
    <row r="222" spans="2:10" ht="15">
      <c r="B222" s="21"/>
      <c r="C222" s="107"/>
      <c r="D222" s="107"/>
      <c r="E222" s="107"/>
      <c r="F222" s="107"/>
      <c r="G222" s="21"/>
      <c r="H222" s="21"/>
      <c r="I222" s="21"/>
      <c r="J222" s="21"/>
    </row>
    <row r="223" spans="2:10" ht="15">
      <c r="B223" s="21"/>
      <c r="C223" s="107"/>
      <c r="D223" s="107"/>
      <c r="E223" s="107"/>
      <c r="F223" s="107"/>
      <c r="G223" s="21"/>
      <c r="H223" s="21"/>
      <c r="I223" s="21"/>
      <c r="J223" s="21"/>
    </row>
    <row r="224" spans="2:10" ht="15">
      <c r="B224" s="21"/>
      <c r="C224" s="107"/>
      <c r="D224" s="107"/>
      <c r="E224" s="107"/>
      <c r="F224" s="107"/>
      <c r="G224" s="21"/>
      <c r="H224" s="21"/>
      <c r="I224" s="21"/>
      <c r="J224" s="21"/>
    </row>
    <row r="225" spans="2:10" ht="15">
      <c r="B225" s="21"/>
      <c r="C225" s="107"/>
      <c r="D225" s="107"/>
      <c r="E225" s="107"/>
      <c r="F225" s="107"/>
      <c r="G225" s="21"/>
      <c r="H225" s="21"/>
      <c r="I225" s="21"/>
      <c r="J225" s="21"/>
    </row>
    <row r="226" spans="2:10" ht="15">
      <c r="B226" s="21"/>
      <c r="C226" s="107"/>
      <c r="D226" s="107"/>
      <c r="E226" s="107"/>
      <c r="F226" s="107"/>
      <c r="G226" s="21"/>
      <c r="H226" s="21"/>
      <c r="I226" s="21"/>
      <c r="J226" s="21"/>
    </row>
    <row r="227" spans="2:10" ht="15">
      <c r="B227" s="21"/>
      <c r="C227" s="107"/>
      <c r="D227" s="107"/>
      <c r="E227" s="107"/>
      <c r="F227" s="107"/>
      <c r="G227" s="21"/>
      <c r="H227" s="21"/>
      <c r="I227" s="21"/>
      <c r="J227" s="21"/>
    </row>
    <row r="228" spans="2:10" ht="15">
      <c r="B228" s="21"/>
      <c r="C228" s="107"/>
      <c r="D228" s="107"/>
      <c r="E228" s="107"/>
      <c r="F228" s="107"/>
      <c r="G228" s="21"/>
      <c r="H228" s="21"/>
      <c r="I228" s="21"/>
      <c r="J228" s="21"/>
    </row>
    <row r="229" spans="2:10" ht="15">
      <c r="B229" s="21"/>
      <c r="C229" s="107"/>
      <c r="D229" s="107"/>
      <c r="E229" s="107"/>
      <c r="F229" s="107"/>
      <c r="G229" s="21"/>
      <c r="H229" s="21"/>
      <c r="I229" s="21"/>
      <c r="J229" s="21"/>
    </row>
    <row r="230" spans="2:10" ht="15">
      <c r="B230" s="21"/>
      <c r="C230" s="107"/>
      <c r="D230" s="107"/>
      <c r="E230" s="107"/>
      <c r="F230" s="107"/>
      <c r="G230" s="21"/>
      <c r="H230" s="21"/>
      <c r="I230" s="21"/>
      <c r="J230" s="21"/>
    </row>
    <row r="231" spans="2:10" ht="15">
      <c r="B231" s="21"/>
      <c r="C231" s="107"/>
      <c r="D231" s="107"/>
      <c r="E231" s="107"/>
      <c r="F231" s="107"/>
      <c r="G231" s="21"/>
      <c r="H231" s="21"/>
      <c r="I231" s="21"/>
      <c r="J231" s="21"/>
    </row>
    <row r="232" spans="2:10" ht="15">
      <c r="B232" s="21"/>
      <c r="C232" s="107"/>
      <c r="D232" s="107"/>
      <c r="E232" s="107"/>
      <c r="F232" s="107"/>
      <c r="G232" s="21"/>
      <c r="H232" s="21"/>
      <c r="I232" s="21"/>
      <c r="J232" s="21"/>
    </row>
    <row r="233" spans="2:10" ht="15">
      <c r="B233" s="21"/>
      <c r="C233" s="107"/>
      <c r="D233" s="107"/>
      <c r="E233" s="107"/>
      <c r="F233" s="107"/>
      <c r="G233" s="21"/>
      <c r="H233" s="21"/>
      <c r="I233" s="21"/>
      <c r="J233" s="21"/>
    </row>
    <row r="234" spans="2:10" ht="15">
      <c r="B234" s="21"/>
      <c r="C234" s="107"/>
      <c r="D234" s="107"/>
      <c r="E234" s="107"/>
      <c r="F234" s="107"/>
      <c r="G234" s="21"/>
      <c r="H234" s="21"/>
      <c r="I234" s="21"/>
      <c r="J234" s="21"/>
    </row>
    <row r="235" spans="2:10" ht="15">
      <c r="B235" s="21"/>
      <c r="C235" s="107"/>
      <c r="D235" s="107"/>
      <c r="E235" s="107"/>
      <c r="F235" s="107"/>
      <c r="G235" s="21"/>
      <c r="H235" s="21"/>
      <c r="I235" s="21"/>
      <c r="J235" s="21"/>
    </row>
    <row r="236" spans="2:10" ht="15">
      <c r="B236" s="21"/>
      <c r="C236" s="107"/>
      <c r="D236" s="107"/>
      <c r="E236" s="107"/>
      <c r="F236" s="107"/>
      <c r="G236" s="21"/>
      <c r="H236" s="21"/>
      <c r="I236" s="21"/>
      <c r="J236" s="21"/>
    </row>
    <row r="237" spans="2:10" ht="15">
      <c r="B237" s="21"/>
      <c r="C237" s="107"/>
      <c r="D237" s="107"/>
      <c r="E237" s="107"/>
      <c r="F237" s="107"/>
      <c r="G237" s="21"/>
      <c r="H237" s="21"/>
      <c r="I237" s="21"/>
      <c r="J237" s="21"/>
    </row>
    <row r="238" spans="2:10" ht="15">
      <c r="B238" s="21"/>
      <c r="C238" s="107"/>
      <c r="D238" s="107"/>
      <c r="E238" s="107"/>
      <c r="F238" s="107"/>
      <c r="G238" s="21"/>
      <c r="H238" s="21"/>
      <c r="I238" s="21"/>
      <c r="J238" s="21"/>
    </row>
    <row r="239" spans="2:10" ht="15"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2:18" ht="15">
      <c r="B240" s="21"/>
      <c r="C240" s="21"/>
      <c r="D240" s="21"/>
      <c r="E240" s="21"/>
      <c r="F240" s="21"/>
      <c r="G240" s="21"/>
      <c r="H240" s="21"/>
      <c r="I240" s="21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ht="15">
      <c r="B241" s="21"/>
      <c r="C241" s="21"/>
      <c r="D241" s="21"/>
      <c r="E241" s="21"/>
      <c r="F241" s="21"/>
      <c r="G241" s="21"/>
      <c r="H241" s="21"/>
      <c r="I241" s="21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ht="15">
      <c r="B242" s="21"/>
      <c r="C242" s="9"/>
      <c r="D242" s="7"/>
      <c r="E242" s="7"/>
      <c r="F242" s="7"/>
      <c r="G242" s="7"/>
      <c r="H242" s="7"/>
      <c r="I242" s="7"/>
      <c r="J242" s="63"/>
      <c r="K242" s="64"/>
      <c r="L242" s="64"/>
      <c r="M242" s="64"/>
      <c r="N242" s="64"/>
      <c r="O242" s="64"/>
      <c r="P242" s="121"/>
      <c r="Q242" s="103"/>
      <c r="R242" s="38"/>
    </row>
    <row r="243" spans="2:18" ht="15">
      <c r="B243" s="21"/>
      <c r="C243" s="9"/>
      <c r="D243" s="107"/>
      <c r="E243" s="107"/>
      <c r="F243" s="107"/>
      <c r="G243" s="107"/>
      <c r="H243" s="107"/>
      <c r="I243" s="107"/>
      <c r="J243" s="104"/>
      <c r="K243" s="104"/>
      <c r="L243" s="104"/>
      <c r="M243" s="104"/>
      <c r="N243" s="104"/>
      <c r="O243" s="104"/>
      <c r="P243" s="104"/>
      <c r="Q243" s="104"/>
      <c r="R243" s="38"/>
    </row>
    <row r="244" spans="2:18" ht="15">
      <c r="B244" s="21"/>
      <c r="C244" s="122"/>
      <c r="D244" s="107"/>
      <c r="E244" s="107"/>
      <c r="F244" s="107"/>
      <c r="G244" s="107"/>
      <c r="H244" s="107"/>
      <c r="I244" s="107"/>
      <c r="J244" s="104"/>
      <c r="K244" s="104"/>
      <c r="L244" s="104"/>
      <c r="M244" s="104"/>
      <c r="N244" s="104"/>
      <c r="O244" s="104"/>
      <c r="P244" s="104"/>
      <c r="Q244" s="104"/>
      <c r="R244" s="38"/>
    </row>
    <row r="245" spans="2:18" ht="15">
      <c r="B245" s="21"/>
      <c r="C245" s="122"/>
      <c r="D245" s="107"/>
      <c r="E245" s="107"/>
      <c r="F245" s="107"/>
      <c r="G245" s="107"/>
      <c r="H245" s="107"/>
      <c r="I245" s="107"/>
      <c r="J245" s="104"/>
      <c r="K245" s="104"/>
      <c r="L245" s="104"/>
      <c r="M245" s="104"/>
      <c r="N245" s="104"/>
      <c r="O245" s="104"/>
      <c r="P245" s="104"/>
      <c r="Q245" s="104"/>
      <c r="R245" s="38"/>
    </row>
    <row r="246" spans="2:18" ht="15">
      <c r="B246" s="21"/>
      <c r="C246" s="120"/>
      <c r="D246" s="107"/>
      <c r="E246" s="107"/>
      <c r="F246" s="107"/>
      <c r="G246" s="107"/>
      <c r="H246" s="107"/>
      <c r="I246" s="107"/>
      <c r="J246" s="104"/>
      <c r="K246" s="104"/>
      <c r="L246" s="104"/>
      <c r="M246" s="104"/>
      <c r="N246" s="104"/>
      <c r="O246" s="104"/>
      <c r="P246" s="104"/>
      <c r="Q246" s="104"/>
      <c r="R246" s="38"/>
    </row>
    <row r="247" spans="2:18" ht="15">
      <c r="B247" s="21"/>
      <c r="C247" s="122"/>
      <c r="D247" s="107"/>
      <c r="E247" s="107"/>
      <c r="F247" s="107"/>
      <c r="G247" s="107"/>
      <c r="H247" s="107"/>
      <c r="I247" s="107"/>
      <c r="J247" s="104"/>
      <c r="K247" s="104"/>
      <c r="L247" s="104"/>
      <c r="M247" s="104"/>
      <c r="N247" s="104"/>
      <c r="O247" s="104"/>
      <c r="P247" s="104"/>
      <c r="Q247" s="104"/>
      <c r="R247" s="38"/>
    </row>
    <row r="248" spans="2:18" ht="15">
      <c r="B248" s="21"/>
      <c r="C248" s="122"/>
      <c r="D248" s="107"/>
      <c r="E248" s="107"/>
      <c r="F248" s="107"/>
      <c r="G248" s="107"/>
      <c r="H248" s="107"/>
      <c r="I248" s="107"/>
      <c r="J248" s="104"/>
      <c r="K248" s="104"/>
      <c r="L248" s="104"/>
      <c r="M248" s="104"/>
      <c r="N248" s="104"/>
      <c r="O248" s="104"/>
      <c r="P248" s="104"/>
      <c r="Q248" s="104"/>
      <c r="R248" s="38"/>
    </row>
    <row r="249" spans="2:18" ht="15">
      <c r="B249" s="21"/>
      <c r="C249" s="122"/>
      <c r="D249" s="107"/>
      <c r="E249" s="107"/>
      <c r="F249" s="107"/>
      <c r="G249" s="107"/>
      <c r="H249" s="107"/>
      <c r="I249" s="107"/>
      <c r="J249" s="104"/>
      <c r="K249" s="104"/>
      <c r="L249" s="104"/>
      <c r="M249" s="104"/>
      <c r="N249" s="104"/>
      <c r="O249" s="104"/>
      <c r="P249" s="104"/>
      <c r="Q249" s="104"/>
      <c r="R249" s="38"/>
    </row>
    <row r="250" spans="2:18" ht="15.75">
      <c r="B250" s="21"/>
      <c r="C250" s="122"/>
      <c r="D250" s="123"/>
      <c r="E250" s="123"/>
      <c r="F250" s="123"/>
      <c r="G250" s="123"/>
      <c r="H250" s="123"/>
      <c r="I250" s="107"/>
      <c r="J250" s="104"/>
      <c r="K250" s="104"/>
      <c r="L250" s="104"/>
      <c r="M250" s="104"/>
      <c r="N250" s="104"/>
      <c r="O250" s="104"/>
      <c r="P250" s="104"/>
      <c r="Q250" s="104"/>
      <c r="R250" s="38"/>
    </row>
    <row r="251" spans="2:18" ht="15.75">
      <c r="B251" s="21"/>
      <c r="C251" s="122"/>
      <c r="D251" s="123"/>
      <c r="E251" s="123"/>
      <c r="F251" s="123"/>
      <c r="G251" s="107"/>
      <c r="H251" s="107"/>
      <c r="I251" s="107"/>
      <c r="J251" s="104"/>
      <c r="K251" s="104"/>
      <c r="L251" s="104"/>
      <c r="M251" s="104"/>
      <c r="N251" s="104"/>
      <c r="O251" s="104"/>
      <c r="P251" s="104"/>
      <c r="Q251" s="104"/>
      <c r="R251" s="38"/>
    </row>
    <row r="252" spans="2:18" ht="15.75">
      <c r="B252" s="21"/>
      <c r="C252" s="122"/>
      <c r="D252" s="123"/>
      <c r="E252" s="123"/>
      <c r="F252" s="123"/>
      <c r="G252" s="107"/>
      <c r="H252" s="107"/>
      <c r="I252" s="107"/>
      <c r="J252" s="104"/>
      <c r="K252" s="104"/>
      <c r="L252" s="104"/>
      <c r="M252" s="104"/>
      <c r="N252" s="104"/>
      <c r="O252" s="104"/>
      <c r="P252" s="104"/>
      <c r="Q252" s="104"/>
      <c r="R252" s="38"/>
    </row>
    <row r="253" spans="2:18" ht="15">
      <c r="B253" s="21"/>
      <c r="C253" s="122"/>
      <c r="D253" s="107"/>
      <c r="E253" s="107"/>
      <c r="F253" s="107"/>
      <c r="G253" s="107"/>
      <c r="H253" s="107"/>
      <c r="I253" s="107"/>
      <c r="J253" s="104"/>
      <c r="K253" s="104"/>
      <c r="L253" s="104"/>
      <c r="M253" s="104"/>
      <c r="N253" s="104"/>
      <c r="O253" s="104"/>
      <c r="P253" s="104"/>
      <c r="Q253" s="104"/>
      <c r="R253" s="38"/>
    </row>
    <row r="254" spans="2:18" ht="15">
      <c r="B254" s="21"/>
      <c r="C254" s="122"/>
      <c r="D254" s="107"/>
      <c r="E254" s="107"/>
      <c r="F254" s="107"/>
      <c r="G254" s="107"/>
      <c r="H254" s="107"/>
      <c r="I254" s="107"/>
      <c r="J254" s="104"/>
      <c r="K254" s="104"/>
      <c r="L254" s="104"/>
      <c r="M254" s="104"/>
      <c r="N254" s="104"/>
      <c r="O254" s="104"/>
      <c r="P254" s="104"/>
      <c r="Q254" s="104"/>
      <c r="R254" s="38"/>
    </row>
    <row r="255" spans="2:18" ht="15">
      <c r="B255" s="21"/>
      <c r="C255" s="122"/>
      <c r="D255" s="107"/>
      <c r="E255" s="107"/>
      <c r="F255" s="107"/>
      <c r="G255" s="107"/>
      <c r="H255" s="107"/>
      <c r="I255" s="107"/>
      <c r="J255" s="104"/>
      <c r="K255" s="104"/>
      <c r="L255" s="104"/>
      <c r="M255" s="104"/>
      <c r="N255" s="104"/>
      <c r="O255" s="104"/>
      <c r="P255" s="104"/>
      <c r="Q255" s="104"/>
      <c r="R255" s="38"/>
    </row>
    <row r="256" spans="2:18" ht="15">
      <c r="B256" s="21"/>
      <c r="C256" s="122"/>
      <c r="D256" s="107"/>
      <c r="E256" s="107"/>
      <c r="F256" s="107"/>
      <c r="G256" s="107"/>
      <c r="H256" s="107"/>
      <c r="I256" s="107"/>
      <c r="J256" s="104"/>
      <c r="K256" s="104"/>
      <c r="L256" s="104"/>
      <c r="M256" s="104"/>
      <c r="N256" s="104"/>
      <c r="O256" s="104"/>
      <c r="P256" s="104"/>
      <c r="Q256" s="104"/>
      <c r="R256" s="38"/>
    </row>
    <row r="257" spans="2:18" ht="15">
      <c r="B257" s="21"/>
      <c r="C257" s="122"/>
      <c r="D257" s="107"/>
      <c r="E257" s="107"/>
      <c r="F257" s="107"/>
      <c r="G257" s="107"/>
      <c r="H257" s="107"/>
      <c r="I257" s="107"/>
      <c r="J257" s="104"/>
      <c r="K257" s="104"/>
      <c r="L257" s="104"/>
      <c r="M257" s="104"/>
      <c r="N257" s="104"/>
      <c r="O257" s="104"/>
      <c r="P257" s="104"/>
      <c r="Q257" s="104"/>
      <c r="R257" s="38"/>
    </row>
    <row r="258" spans="2:18" ht="15">
      <c r="B258" s="21"/>
      <c r="C258" s="122"/>
      <c r="D258" s="107"/>
      <c r="E258" s="107"/>
      <c r="F258" s="107"/>
      <c r="G258" s="107"/>
      <c r="H258" s="107"/>
      <c r="I258" s="107"/>
      <c r="J258" s="104"/>
      <c r="K258" s="104"/>
      <c r="L258" s="104"/>
      <c r="M258" s="104"/>
      <c r="N258" s="104"/>
      <c r="O258" s="104"/>
      <c r="P258" s="104"/>
      <c r="Q258" s="104"/>
      <c r="R258" s="38"/>
    </row>
    <row r="259" spans="2:18" ht="15">
      <c r="B259" s="21"/>
      <c r="C259" s="122"/>
      <c r="D259" s="107"/>
      <c r="E259" s="107"/>
      <c r="F259" s="107"/>
      <c r="G259" s="107"/>
      <c r="H259" s="107"/>
      <c r="I259" s="107"/>
      <c r="J259" s="104"/>
      <c r="K259" s="104"/>
      <c r="L259" s="104"/>
      <c r="M259" s="104"/>
      <c r="N259" s="104"/>
      <c r="O259" s="104"/>
      <c r="P259" s="104"/>
      <c r="Q259" s="104"/>
      <c r="R259" s="38"/>
    </row>
    <row r="260" spans="2:18" ht="15.75">
      <c r="B260" s="21"/>
      <c r="C260" s="119"/>
      <c r="D260" s="123"/>
      <c r="E260" s="123"/>
      <c r="F260" s="123"/>
      <c r="G260" s="107"/>
      <c r="H260" s="107"/>
      <c r="I260" s="107"/>
      <c r="J260" s="104"/>
      <c r="K260" s="104"/>
      <c r="L260" s="104"/>
      <c r="M260" s="104"/>
      <c r="N260" s="104"/>
      <c r="O260" s="104"/>
      <c r="P260" s="104"/>
      <c r="Q260" s="104"/>
      <c r="R260" s="38"/>
    </row>
    <row r="261" spans="2:18" ht="15.75">
      <c r="B261" s="21"/>
      <c r="C261" s="118"/>
      <c r="D261" s="124"/>
      <c r="E261" s="124"/>
      <c r="F261" s="12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38"/>
    </row>
    <row r="262" spans="2:18" ht="15.75">
      <c r="B262" s="21"/>
      <c r="C262" s="118"/>
      <c r="D262" s="124"/>
      <c r="E262" s="124"/>
      <c r="F262" s="12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38"/>
    </row>
    <row r="263" spans="2:18" ht="15.75">
      <c r="B263" s="21"/>
      <c r="C263" s="102"/>
      <c r="D263" s="124"/>
      <c r="E263" s="124"/>
      <c r="F263" s="12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38"/>
    </row>
    <row r="264" spans="3:18" ht="15.75">
      <c r="C264" s="103"/>
      <c r="D264" s="125"/>
      <c r="E264" s="126"/>
      <c r="F264" s="124"/>
      <c r="G264" s="104"/>
      <c r="H264" s="104"/>
      <c r="I264" s="104"/>
      <c r="J264" s="104"/>
      <c r="K264" s="104"/>
      <c r="L264" s="104"/>
      <c r="M264" s="104"/>
      <c r="N264" s="104"/>
      <c r="O264" s="104"/>
      <c r="P264" s="52"/>
      <c r="Q264" s="52"/>
      <c r="R264" s="38"/>
    </row>
    <row r="265" spans="3:18" ht="1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3:18" ht="1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3:18" ht="1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</sheetData>
  <sheetProtection/>
  <mergeCells count="15">
    <mergeCell ref="B2:J2"/>
    <mergeCell ref="H51:J51"/>
    <mergeCell ref="G29:G30"/>
    <mergeCell ref="H29:J29"/>
    <mergeCell ref="B7:B8"/>
    <mergeCell ref="C7:E7"/>
    <mergeCell ref="H7:J7"/>
    <mergeCell ref="B51:B52"/>
    <mergeCell ref="C51:E51"/>
    <mergeCell ref="G4:J5"/>
    <mergeCell ref="B1:J1"/>
    <mergeCell ref="G7:G8"/>
    <mergeCell ref="B29:B30"/>
    <mergeCell ref="C29:E29"/>
    <mergeCell ref="G51:G52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60" r:id="rId1"/>
  <headerFooter>
    <oddFooter>&amp;C&amp;"-,Cursiva"&amp;K01+049Depto. Estadísticas y Gestión de la Información - Servicio de Salud Osorno</oddFooter>
  </headerFooter>
  <ignoredErrors>
    <ignoredError sqref="H9:I12 H16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HB Osorno</cp:lastModifiedBy>
  <cp:lastPrinted>2016-01-04T13:52:52Z</cp:lastPrinted>
  <dcterms:created xsi:type="dcterms:W3CDTF">2012-01-06T14:59:33Z</dcterms:created>
  <dcterms:modified xsi:type="dcterms:W3CDTF">2016-01-04T13:58:47Z</dcterms:modified>
  <cp:category/>
  <cp:version/>
  <cp:contentType/>
  <cp:contentStatus/>
</cp:coreProperties>
</file>